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stephanilli/Dropbox/Xäls Neckar-Alb gemeinsame Datei/Genossenschafts Materialien Allgemein/7 Planung:Steuerung/Erstellungshilfen Businessplan/"/>
    </mc:Choice>
  </mc:AlternateContent>
  <bookViews>
    <workbookView xWindow="0" yWindow="720" windowWidth="19880" windowHeight="13960" tabRatio="860"/>
  </bookViews>
  <sheets>
    <sheet name="Deckblatt" sheetId="1" r:id="rId1"/>
    <sheet name="Kostenauflösungsbogen" sheetId="2" r:id="rId2"/>
    <sheet name="Break-Even" sheetId="3" r:id="rId3"/>
  </sheets>
  <definedNames>
    <definedName name="Deckblatt">Deckblatt!$C$10:$F$18</definedName>
    <definedName name="Deckungsbeitrag">'Break-Even'!$D$9</definedName>
    <definedName name="_xlnm.Print_Area" localSheetId="2">'Break-Even'!$A$1:$G$76</definedName>
    <definedName name="_xlnm.Print_Area" localSheetId="0">Deckblatt!$A$7:$G$20</definedName>
    <definedName name="_xlnm.Print_Area" localSheetId="1">Kostenauflösungsbogen!$A$1:$G$30</definedName>
    <definedName name="Feste_Kosten">'Break-Even'!$D$7</definedName>
    <definedName name="Gemeinkostenfaktor">'Break-Even'!$D$8</definedName>
    <definedName name="K_fest">'Break-Even'!$C$32</definedName>
    <definedName name="K_Gesamt">'Break-Even'!$E$32</definedName>
    <definedName name="K_Umsatz">'Break-Even'!$B$32</definedName>
    <definedName name="K_variable">'Break-Even'!$D$32</definedName>
    <definedName name="Kalk._Kosten">'Break-Even'!$F$73</definedName>
    <definedName name="Passiva">#REF!</definedName>
    <definedName name="Tab_Feste_Kosten">'Break-Even'!$C$37:$C$57</definedName>
    <definedName name="Tab_Gesamt">'Break-Even'!$E$37:$E$57</definedName>
    <definedName name="Tab_Umsatz">'Break-Even'!$B$37:$B$57</definedName>
    <definedName name="Tab_variable_Kosten">'Break-Even'!$D$37:$D$57</definedName>
    <definedName name="Umsatzinkrement">'Break-Even'!$D$12</definedName>
    <definedName name="Zielgewinnsatz_in___vom_Umsatz">'Break-Even'!$D$5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23" i="3" l="1"/>
  <c r="B2" i="3"/>
  <c r="B1" i="3"/>
  <c r="E15" i="3"/>
  <c r="C15" i="3"/>
  <c r="B24" i="3"/>
  <c r="B25" i="3"/>
  <c r="D8" i="3"/>
  <c r="D23" i="3"/>
  <c r="D25" i="3"/>
  <c r="D9" i="3"/>
  <c r="D11" i="3"/>
  <c r="G9" i="2"/>
  <c r="C66" i="3"/>
  <c r="G10" i="2"/>
  <c r="C67" i="3"/>
  <c r="G11" i="2"/>
  <c r="C68" i="3"/>
  <c r="G12" i="2"/>
  <c r="G13" i="2"/>
  <c r="C69" i="3"/>
  <c r="G14" i="2"/>
  <c r="C70" i="3"/>
  <c r="G15" i="2"/>
  <c r="C71" i="3"/>
  <c r="E9" i="2"/>
  <c r="F66" i="3"/>
  <c r="E10" i="2"/>
  <c r="F67" i="3"/>
  <c r="E11" i="2"/>
  <c r="F68" i="3"/>
  <c r="E12" i="2"/>
  <c r="E13" i="2"/>
  <c r="F69" i="3"/>
  <c r="E14" i="2"/>
  <c r="F70" i="3"/>
  <c r="E15" i="2"/>
  <c r="F71" i="3"/>
  <c r="G16" i="2"/>
  <c r="G17" i="2"/>
  <c r="G18" i="2"/>
  <c r="G19" i="2"/>
  <c r="G20" i="2"/>
  <c r="G21" i="2"/>
  <c r="C72" i="3"/>
  <c r="E16" i="2"/>
  <c r="E17" i="2"/>
  <c r="E18" i="2"/>
  <c r="E19" i="2"/>
  <c r="E20" i="2"/>
  <c r="E21" i="2"/>
  <c r="F72" i="3"/>
  <c r="G24" i="2"/>
  <c r="G25" i="2"/>
  <c r="G26" i="2"/>
  <c r="G27" i="2"/>
  <c r="G28" i="2"/>
  <c r="C73" i="3"/>
  <c r="E24" i="2"/>
  <c r="E25" i="2"/>
  <c r="E26" i="2"/>
  <c r="E27" i="2"/>
  <c r="E28" i="2"/>
  <c r="F73" i="3"/>
  <c r="E5" i="2"/>
  <c r="E6" i="2"/>
  <c r="F65" i="3"/>
  <c r="E7" i="2"/>
  <c r="E8" i="2"/>
  <c r="F64" i="3"/>
  <c r="F74" i="3"/>
  <c r="D7" i="3"/>
  <c r="C23" i="3"/>
  <c r="E23" i="3"/>
  <c r="F23" i="3"/>
  <c r="D10" i="3"/>
  <c r="C37" i="3"/>
  <c r="B32" i="3"/>
  <c r="B47" i="3"/>
  <c r="B46" i="3"/>
  <c r="B45" i="3"/>
  <c r="B44" i="3"/>
  <c r="B43" i="3"/>
  <c r="B42" i="3"/>
  <c r="B41" i="3"/>
  <c r="B40" i="3"/>
  <c r="B39" i="3"/>
  <c r="B38" i="3"/>
  <c r="B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D32" i="3"/>
  <c r="C32" i="3"/>
  <c r="E32" i="3"/>
  <c r="E47" i="3"/>
  <c r="F47" i="3"/>
  <c r="C48" i="3"/>
  <c r="B48" i="3"/>
  <c r="D48" i="3"/>
  <c r="E48" i="3"/>
  <c r="F48" i="3"/>
  <c r="C49" i="3"/>
  <c r="B49" i="3"/>
  <c r="D49" i="3"/>
  <c r="E49" i="3"/>
  <c r="F49" i="3"/>
  <c r="C50" i="3"/>
  <c r="B50" i="3"/>
  <c r="D50" i="3"/>
  <c r="E50" i="3"/>
  <c r="F50" i="3"/>
  <c r="C52" i="3"/>
  <c r="B51" i="3"/>
  <c r="B52" i="3"/>
  <c r="D52" i="3"/>
  <c r="E52" i="3"/>
  <c r="F52" i="3"/>
  <c r="C54" i="3"/>
  <c r="B53" i="3"/>
  <c r="B54" i="3"/>
  <c r="D54" i="3"/>
  <c r="E54" i="3"/>
  <c r="F54" i="3"/>
  <c r="C55" i="3"/>
  <c r="B55" i="3"/>
  <c r="D55" i="3"/>
  <c r="E55" i="3"/>
  <c r="F55" i="3"/>
  <c r="C56" i="3"/>
  <c r="B56" i="3"/>
  <c r="D56" i="3"/>
  <c r="E56" i="3"/>
  <c r="F56" i="3"/>
  <c r="C57" i="3"/>
  <c r="B57" i="3"/>
  <c r="D57" i="3"/>
  <c r="E57" i="3"/>
  <c r="F57" i="3"/>
  <c r="F32" i="3"/>
  <c r="C51" i="3"/>
  <c r="D51" i="3"/>
  <c r="E51" i="3"/>
  <c r="F51" i="3"/>
  <c r="C53" i="3"/>
  <c r="D53" i="3"/>
  <c r="E53" i="3"/>
  <c r="F53" i="3"/>
  <c r="C25" i="3"/>
  <c r="E25" i="3"/>
  <c r="F25" i="3"/>
  <c r="D14" i="3"/>
  <c r="D13" i="3"/>
  <c r="D15" i="3"/>
  <c r="D47" i="3"/>
  <c r="C47" i="3"/>
  <c r="F5" i="2"/>
  <c r="F6" i="2"/>
  <c r="C65" i="3"/>
  <c r="G7" i="2"/>
  <c r="G8" i="2"/>
  <c r="C64" i="3"/>
  <c r="C74" i="3"/>
  <c r="D6" i="3"/>
  <c r="C17" i="1"/>
  <c r="A1" i="2"/>
  <c r="F30" i="2"/>
  <c r="H14" i="2"/>
  <c r="H6" i="2"/>
  <c r="H7" i="2"/>
  <c r="H8" i="2"/>
  <c r="H9" i="2"/>
  <c r="H10" i="2"/>
  <c r="H11" i="2"/>
  <c r="H12" i="2"/>
  <c r="H13" i="2"/>
  <c r="H15" i="2"/>
  <c r="H16" i="2"/>
  <c r="H17" i="2"/>
  <c r="H18" i="2"/>
  <c r="H19" i="2"/>
  <c r="H20" i="2"/>
  <c r="H21" i="2"/>
  <c r="H24" i="2"/>
  <c r="H25" i="2"/>
  <c r="H26" i="2"/>
  <c r="H27" i="2"/>
  <c r="H28" i="2"/>
  <c r="H5" i="2"/>
  <c r="G30" i="2"/>
  <c r="E30" i="2"/>
  <c r="B30" i="2"/>
</calcChain>
</file>

<file path=xl/sharedStrings.xml><?xml version="1.0" encoding="utf-8"?>
<sst xmlns="http://schemas.openxmlformats.org/spreadsheetml/2006/main" count="109" uniqueCount="79">
  <si>
    <t>Gewinnschwellenanalyse</t>
  </si>
  <si>
    <t>für</t>
  </si>
  <si>
    <t>Name der Genossenschaft</t>
  </si>
  <si>
    <t>erstellt durch Frau/Herr Beispiel</t>
  </si>
  <si>
    <t>Anteil</t>
  </si>
  <si>
    <t>Umlageschlüssel Var-Kosten</t>
  </si>
  <si>
    <t>Test</t>
  </si>
  <si>
    <t>Kosten</t>
  </si>
  <si>
    <t>fix</t>
  </si>
  <si>
    <t>variabel</t>
  </si>
  <si>
    <t>Fixkosten</t>
  </si>
  <si>
    <t>Material</t>
  </si>
  <si>
    <t>Stunden</t>
  </si>
  <si>
    <t>Materialaufwand (RHB)</t>
  </si>
  <si>
    <t>Aufwendungen für bezogene Leistungen</t>
  </si>
  <si>
    <t>Löhne und Gehälter</t>
  </si>
  <si>
    <t>Aushilfen</t>
  </si>
  <si>
    <t xml:space="preserve">Raumkosten </t>
  </si>
  <si>
    <t>Versicherungen/Gebühren/Beiträge</t>
  </si>
  <si>
    <t>KfZ-Kosten</t>
  </si>
  <si>
    <t>Reise- und Bewirtung</t>
  </si>
  <si>
    <t>Werbung</t>
  </si>
  <si>
    <t>Kosten der Warenabgabe</t>
  </si>
  <si>
    <t>Reparaturen/Instandhaltung</t>
  </si>
  <si>
    <t>Kommunikation (Telefon, Porto)</t>
  </si>
  <si>
    <t>Bürobedarf/Zeitschriften/Bücher</t>
  </si>
  <si>
    <t>Rechts- und Beratungskosten</t>
  </si>
  <si>
    <t>Sonstige Aufwendungen</t>
  </si>
  <si>
    <t>betriebliche Steuern</t>
  </si>
  <si>
    <t>Zinsen</t>
  </si>
  <si>
    <t>Kalkulatorische Kosten</t>
  </si>
  <si>
    <t>Unternehmerlohn</t>
  </si>
  <si>
    <t>Zinsen für das Eigenkapital</t>
  </si>
  <si>
    <t>Abschreibungen</t>
  </si>
  <si>
    <t>Miete für eigene Räume</t>
  </si>
  <si>
    <t>Wagnis (z.B. für Forderungsausfälle)</t>
  </si>
  <si>
    <t>Umsatzprognose:</t>
  </si>
  <si>
    <t>Plan-Umsatzrendite:</t>
  </si>
  <si>
    <t>Gesamtkosten:</t>
  </si>
  <si>
    <t>Fixkosten:</t>
  </si>
  <si>
    <t>Anteil variable Kosten:</t>
  </si>
  <si>
    <t>Deckungsbeitrag:</t>
  </si>
  <si>
    <t>Ergebnis*:</t>
  </si>
  <si>
    <t>Derzeitige Umsatzrendite:</t>
  </si>
  <si>
    <t>Umsatzinkrement:</t>
  </si>
  <si>
    <t>Deckungsziel 1 (Cash-Flow-Point):</t>
  </si>
  <si>
    <t>Deckung der ausgabenwirksamen Fixkosten</t>
  </si>
  <si>
    <t>Deckungsziel 2 (Gewinnschwelle):</t>
  </si>
  <si>
    <t>Deckung der Gesamtkosten, kein Gewinn</t>
  </si>
  <si>
    <t xml:space="preserve">* Ergebnis ohne Berücksichtigung von aktivierten Eigenleistungen, sonstigen betrieblichen Erträgen sowie außerordentlichen Erträgen </t>
  </si>
  <si>
    <t>Prognostiziertes Geschäftsergebnis:</t>
  </si>
  <si>
    <t>Umsatz</t>
  </si>
  <si>
    <t>Variable Kosten</t>
  </si>
  <si>
    <t>Gesamtkosten</t>
  </si>
  <si>
    <t>Ergebnis</t>
  </si>
  <si>
    <t>Fixkosten o. Kalk-Kosten</t>
  </si>
  <si>
    <t>Ergebnistabelle:</t>
  </si>
  <si>
    <t>Fix-</t>
  </si>
  <si>
    <t>Variable</t>
  </si>
  <si>
    <t>Gesamt-</t>
  </si>
  <si>
    <t>Gewinn/</t>
  </si>
  <si>
    <t>kosten</t>
  </si>
  <si>
    <t>Verlust</t>
  </si>
  <si>
    <t xml:space="preserve"> </t>
  </si>
  <si>
    <t>Kostenauflösung:</t>
  </si>
  <si>
    <t>Variable Kosten:</t>
  </si>
  <si>
    <t>Fixe Kosten:</t>
  </si>
  <si>
    <t>Personal</t>
  </si>
  <si>
    <t>Raumkosten, Miete</t>
  </si>
  <si>
    <t>Versicherg./Gebühren/Beitr.</t>
  </si>
  <si>
    <t>Werbe-/Reisekosten</t>
  </si>
  <si>
    <t>Warenabgabe</t>
  </si>
  <si>
    <t>Reparatur/Instandhaltung</t>
  </si>
  <si>
    <t>Sonst.Kosten</t>
  </si>
  <si>
    <t>Kalk.-Kosten</t>
  </si>
  <si>
    <t>Gesamt</t>
  </si>
  <si>
    <t>Alle Angaben in TEURO</t>
  </si>
  <si>
    <t>Gesamtkosten in TEURO</t>
  </si>
  <si>
    <t>Planungsjahr: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</si>
</sst>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&quot;$&quot;#,##0_);\(&quot;$&quot;#,##0\)"/>
    <numFmt numFmtId="181" formatCode="#,##0&quot; TDM&quot;\ ;[Red]\-#,##0&quot; TDM&quot;\ "/>
    <numFmt numFmtId="184" formatCode=";;;"/>
    <numFmt numFmtId="214" formatCode="#,###\ &quot;T€&quot;"/>
    <numFmt numFmtId="215" formatCode="#,##0\ &quot;T€&quot;"/>
    <numFmt numFmtId="217" formatCode="#,##0&quot; T€&quot;\ ;[Red]\-#,##0&quot; T€&quot;\ "/>
  </numFmts>
  <fonts count="41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name val="MS Sans Serif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9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6"/>
      <name val="Arial"/>
      <family val="2"/>
    </font>
    <font>
      <sz val="7"/>
      <color indexed="17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</font>
    <font>
      <b/>
      <sz val="20"/>
      <name val="Arial"/>
      <family val="2"/>
    </font>
    <font>
      <sz val="12"/>
      <color indexed="48"/>
      <name val="Arial"/>
      <family val="2"/>
    </font>
    <font>
      <sz val="12"/>
      <color indexed="48"/>
      <name val="Arial"/>
    </font>
    <font>
      <sz val="12"/>
      <color indexed="48"/>
      <name val="Wingdings"/>
      <charset val="2"/>
    </font>
    <font>
      <b/>
      <sz val="12"/>
      <color indexed="48"/>
      <name val="Arial"/>
      <family val="2"/>
    </font>
    <font>
      <sz val="2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6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5" fillId="0" borderId="0"/>
    <xf numFmtId="0" fontId="4" fillId="0" borderId="0"/>
  </cellStyleXfs>
  <cellXfs count="153">
    <xf numFmtId="0" fontId="0" fillId="0" borderId="0" xfId="0"/>
    <xf numFmtId="0" fontId="25" fillId="0" borderId="0" xfId="2"/>
    <xf numFmtId="0" fontId="25" fillId="0" borderId="1" xfId="2" applyBorder="1"/>
    <xf numFmtId="0" fontId="25" fillId="0" borderId="2" xfId="2" applyBorder="1"/>
    <xf numFmtId="0" fontId="25" fillId="0" borderId="3" xfId="2" applyBorder="1"/>
    <xf numFmtId="0" fontId="25" fillId="0" borderId="4" xfId="2" applyBorder="1"/>
    <xf numFmtId="0" fontId="25" fillId="0" borderId="0" xfId="2" applyBorder="1"/>
    <xf numFmtId="0" fontId="25" fillId="0" borderId="5" xfId="2" applyBorder="1"/>
    <xf numFmtId="0" fontId="25" fillId="0" borderId="6" xfId="2" applyBorder="1"/>
    <xf numFmtId="0" fontId="25" fillId="0" borderId="7" xfId="2" applyBorder="1"/>
    <xf numFmtId="0" fontId="25" fillId="0" borderId="8" xfId="2" applyBorder="1"/>
    <xf numFmtId="9" fontId="1" fillId="2" borderId="4" xfId="1" applyFill="1" applyBorder="1" applyProtection="1">
      <protection locked="0"/>
    </xf>
    <xf numFmtId="0" fontId="25" fillId="0" borderId="0" xfId="2" applyBorder="1" applyAlignment="1">
      <alignment horizontal="centerContinuous"/>
    </xf>
    <xf numFmtId="0" fontId="25" fillId="0" borderId="5" xfId="2" applyBorder="1" applyAlignment="1">
      <alignment horizontal="centerContinuous"/>
    </xf>
    <xf numFmtId="14" fontId="25" fillId="0" borderId="4" xfId="2" applyNumberFormat="1" applyBorder="1" applyAlignment="1">
      <alignment horizontal="centerContinuous"/>
    </xf>
    <xf numFmtId="14" fontId="25" fillId="0" borderId="0" xfId="2" applyNumberFormat="1" applyBorder="1" applyAlignment="1">
      <alignment horizontal="centerContinuous"/>
    </xf>
    <xf numFmtId="14" fontId="25" fillId="0" borderId="5" xfId="2" applyNumberFormat="1" applyBorder="1" applyAlignment="1">
      <alignment horizontal="centerContinuous"/>
    </xf>
    <xf numFmtId="0" fontId="6" fillId="0" borderId="4" xfId="2" applyFont="1" applyBorder="1" applyAlignment="1">
      <alignment horizontal="centerContinuous"/>
    </xf>
    <xf numFmtId="0" fontId="26" fillId="0" borderId="0" xfId="2" applyFont="1" applyBorder="1" applyAlignment="1">
      <alignment horizontal="centerContinuous"/>
    </xf>
    <xf numFmtId="0" fontId="26" fillId="0" borderId="5" xfId="2" applyFont="1" applyBorder="1" applyAlignment="1">
      <alignment horizontal="centerContinuous"/>
    </xf>
    <xf numFmtId="0" fontId="25" fillId="0" borderId="4" xfId="2" applyBorder="1" applyAlignment="1">
      <alignment horizontal="centerContinuous"/>
    </xf>
    <xf numFmtId="0" fontId="38" fillId="0" borderId="4" xfId="2" applyFont="1" applyBorder="1" applyAlignment="1" applyProtection="1">
      <alignment horizontal="centerContinuous"/>
      <protection locked="0"/>
    </xf>
    <xf numFmtId="0" fontId="25" fillId="0" borderId="0" xfId="2" applyBorder="1" applyAlignment="1" applyProtection="1">
      <alignment horizontal="centerContinuous"/>
      <protection locked="0"/>
    </xf>
    <xf numFmtId="0" fontId="25" fillId="0" borderId="5" xfId="2" applyBorder="1" applyAlignment="1" applyProtection="1">
      <alignment horizontal="centerContinuous"/>
      <protection locked="0"/>
    </xf>
    <xf numFmtId="0" fontId="25" fillId="0" borderId="4" xfId="2" applyFont="1" applyBorder="1" applyAlignment="1" applyProtection="1">
      <alignment horizontal="centerContinuous"/>
      <protection locked="0"/>
    </xf>
    <xf numFmtId="0" fontId="30" fillId="0" borderId="4" xfId="2" applyFont="1" applyBorder="1" applyAlignment="1" applyProtection="1">
      <alignment horizontal="centerContinuous" wrapText="1"/>
      <protection locked="0"/>
    </xf>
    <xf numFmtId="0" fontId="30" fillId="0" borderId="0" xfId="2" applyFont="1" applyBorder="1" applyAlignment="1" applyProtection="1">
      <alignment horizontal="centerContinuous" wrapText="1"/>
      <protection locked="0"/>
    </xf>
    <xf numFmtId="0" fontId="30" fillId="0" borderId="5" xfId="2" applyFont="1" applyBorder="1" applyAlignment="1" applyProtection="1">
      <alignment horizontal="centerContinuous" wrapText="1"/>
      <protection locked="0"/>
    </xf>
    <xf numFmtId="0" fontId="37" fillId="3" borderId="0" xfId="0" applyFont="1" applyFill="1" applyAlignment="1" applyProtection="1">
      <alignment horizontal="centerContinuous"/>
      <protection hidden="1"/>
    </xf>
    <xf numFmtId="0" fontId="5" fillId="0" borderId="0" xfId="3" applyFont="1" applyProtection="1">
      <protection hidden="1"/>
    </xf>
    <xf numFmtId="0" fontId="5" fillId="0" borderId="0" xfId="3" applyFont="1" applyAlignment="1" applyProtection="1">
      <alignment horizontal="centerContinuous"/>
      <protection hidden="1"/>
    </xf>
    <xf numFmtId="0" fontId="7" fillId="0" borderId="0" xfId="3" applyFont="1" applyProtection="1">
      <protection hidden="1"/>
    </xf>
    <xf numFmtId="0" fontId="7" fillId="0" borderId="0" xfId="3" applyFont="1" applyAlignment="1" applyProtection="1">
      <alignment horizontal="center"/>
      <protection hidden="1"/>
    </xf>
    <xf numFmtId="0" fontId="7" fillId="0" borderId="0" xfId="3" applyFont="1" applyBorder="1" applyProtection="1">
      <protection hidden="1"/>
    </xf>
    <xf numFmtId="0" fontId="22" fillId="0" borderId="0" xfId="3" applyFont="1" applyBorder="1" applyAlignment="1" applyProtection="1">
      <alignment horizontal="right"/>
      <protection hidden="1"/>
    </xf>
    <xf numFmtId="0" fontId="7" fillId="0" borderId="0" xfId="3" applyFont="1" applyBorder="1" applyAlignment="1" applyProtection="1">
      <alignment horizontal="centerContinuous"/>
      <protection hidden="1"/>
    </xf>
    <xf numFmtId="0" fontId="23" fillId="0" borderId="0" xfId="3" applyFont="1" applyBorder="1" applyAlignment="1" applyProtection="1">
      <alignment horizontal="right"/>
      <protection hidden="1"/>
    </xf>
    <xf numFmtId="10" fontId="2" fillId="0" borderId="0" xfId="3" applyNumberFormat="1" applyFont="1" applyBorder="1" applyAlignment="1" applyProtection="1">
      <alignment horizontal="right"/>
      <protection hidden="1"/>
    </xf>
    <xf numFmtId="10" fontId="17" fillId="0" borderId="0" xfId="3" applyNumberFormat="1" applyFont="1" applyBorder="1" applyProtection="1">
      <protection hidden="1"/>
    </xf>
    <xf numFmtId="9" fontId="2" fillId="0" borderId="0" xfId="1" applyFont="1" applyBorder="1" applyProtection="1">
      <protection hidden="1"/>
    </xf>
    <xf numFmtId="184" fontId="7" fillId="0" borderId="0" xfId="3" applyNumberFormat="1" applyFont="1" applyBorder="1" applyProtection="1">
      <protection hidden="1"/>
    </xf>
    <xf numFmtId="184" fontId="22" fillId="0" borderId="0" xfId="3" applyNumberFormat="1" applyFont="1" applyBorder="1" applyAlignment="1" applyProtection="1">
      <alignment horizontal="right"/>
      <protection hidden="1"/>
    </xf>
    <xf numFmtId="184" fontId="2" fillId="0" borderId="0" xfId="3" applyNumberFormat="1" applyFont="1" applyBorder="1" applyProtection="1">
      <protection hidden="1"/>
    </xf>
    <xf numFmtId="184" fontId="7" fillId="0" borderId="0" xfId="3" applyNumberFormat="1" applyFont="1" applyProtection="1">
      <protection hidden="1"/>
    </xf>
    <xf numFmtId="184" fontId="5" fillId="0" borderId="0" xfId="3" applyNumberFormat="1" applyFont="1" applyProtection="1">
      <protection hidden="1"/>
    </xf>
    <xf numFmtId="0" fontId="24" fillId="0" borderId="0" xfId="3" applyFont="1" applyAlignment="1" applyProtection="1">
      <alignment horizontal="right"/>
      <protection hidden="1"/>
    </xf>
    <xf numFmtId="0" fontId="21" fillId="0" borderId="0" xfId="3" applyFont="1" applyProtection="1">
      <protection hidden="1"/>
    </xf>
    <xf numFmtId="0" fontId="5" fillId="0" borderId="0" xfId="3" applyFont="1" applyAlignment="1" applyProtection="1">
      <alignment horizontal="right"/>
      <protection hidden="1"/>
    </xf>
    <xf numFmtId="181" fontId="5" fillId="0" borderId="0" xfId="3" applyNumberFormat="1" applyFont="1" applyProtection="1">
      <protection hidden="1"/>
    </xf>
    <xf numFmtId="0" fontId="18" fillId="0" borderId="0" xfId="3" applyFont="1" applyProtection="1">
      <protection hidden="1"/>
    </xf>
    <xf numFmtId="0" fontId="13" fillId="0" borderId="0" xfId="3" applyFont="1" applyProtection="1">
      <protection hidden="1"/>
    </xf>
    <xf numFmtId="0" fontId="33" fillId="3" borderId="0" xfId="3" applyFont="1" applyFill="1" applyAlignment="1" applyProtection="1">
      <alignment vertical="center"/>
      <protection hidden="1"/>
    </xf>
    <xf numFmtId="0" fontId="34" fillId="3" borderId="0" xfId="3" applyFont="1" applyFill="1" applyAlignment="1" applyProtection="1">
      <alignment horizontal="right"/>
      <protection hidden="1"/>
    </xf>
    <xf numFmtId="181" fontId="34" fillId="3" borderId="0" xfId="3" applyNumberFormat="1" applyFont="1" applyFill="1" applyProtection="1">
      <protection hidden="1"/>
    </xf>
    <xf numFmtId="0" fontId="35" fillId="3" borderId="0" xfId="3" applyFont="1" applyFill="1" applyProtection="1">
      <protection hidden="1"/>
    </xf>
    <xf numFmtId="0" fontId="7" fillId="0" borderId="9" xfId="3" applyFont="1" applyBorder="1" applyAlignment="1" applyProtection="1">
      <alignment horizontal="center"/>
      <protection hidden="1"/>
    </xf>
    <xf numFmtId="0" fontId="8" fillId="0" borderId="9" xfId="3" applyFont="1" applyBorder="1" applyAlignment="1" applyProtection="1">
      <alignment horizontal="center"/>
      <protection hidden="1"/>
    </xf>
    <xf numFmtId="0" fontId="9" fillId="0" borderId="9" xfId="3" applyFont="1" applyBorder="1" applyAlignment="1" applyProtection="1">
      <alignment horizontal="center"/>
      <protection hidden="1"/>
    </xf>
    <xf numFmtId="0" fontId="10" fillId="0" borderId="9" xfId="3" applyFont="1" applyBorder="1" applyAlignment="1" applyProtection="1">
      <alignment horizontal="center"/>
      <protection hidden="1"/>
    </xf>
    <xf numFmtId="0" fontId="11" fillId="0" borderId="3" xfId="3" applyFont="1" applyBorder="1" applyAlignment="1" applyProtection="1">
      <alignment horizontal="center"/>
      <protection hidden="1"/>
    </xf>
    <xf numFmtId="0" fontId="7" fillId="0" borderId="10" xfId="3" applyFont="1" applyBorder="1" applyAlignment="1" applyProtection="1">
      <alignment horizontal="center" wrapText="1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9" fillId="0" borderId="10" xfId="3" applyFont="1" applyBorder="1" applyAlignment="1" applyProtection="1">
      <alignment horizontal="center"/>
      <protection hidden="1"/>
    </xf>
    <xf numFmtId="0" fontId="10" fillId="0" borderId="10" xfId="3" applyFont="1" applyBorder="1" applyAlignment="1" applyProtection="1">
      <alignment horizontal="center"/>
      <protection hidden="1"/>
    </xf>
    <xf numFmtId="0" fontId="12" fillId="0" borderId="10" xfId="3" applyFont="1" applyBorder="1" applyAlignment="1" applyProtection="1">
      <alignment horizontal="center"/>
      <protection hidden="1"/>
    </xf>
    <xf numFmtId="0" fontId="7" fillId="0" borderId="12" xfId="3" applyFont="1" applyBorder="1" applyAlignment="1" applyProtection="1">
      <alignment horizontal="center"/>
      <protection hidden="1"/>
    </xf>
    <xf numFmtId="0" fontId="19" fillId="0" borderId="12" xfId="3" applyFont="1" applyBorder="1" applyAlignment="1" applyProtection="1">
      <alignment horizontal="center"/>
      <protection hidden="1"/>
    </xf>
    <xf numFmtId="0" fontId="9" fillId="0" borderId="12" xfId="3" applyFont="1" applyBorder="1" applyAlignment="1" applyProtection="1">
      <alignment horizontal="center"/>
      <protection hidden="1"/>
    </xf>
    <xf numFmtId="0" fontId="10" fillId="0" borderId="12" xfId="3" applyFont="1" applyBorder="1" applyAlignment="1" applyProtection="1">
      <alignment horizontal="center"/>
      <protection hidden="1"/>
    </xf>
    <xf numFmtId="0" fontId="12" fillId="0" borderId="12" xfId="3" applyFont="1" applyBorder="1" applyAlignment="1" applyProtection="1">
      <alignment horizontal="center"/>
      <protection hidden="1"/>
    </xf>
    <xf numFmtId="0" fontId="5" fillId="0" borderId="0" xfId="3" applyFont="1" applyAlignment="1" applyProtection="1">
      <alignment horizontal="center"/>
      <protection hidden="1"/>
    </xf>
    <xf numFmtId="181" fontId="5" fillId="0" borderId="0" xfId="3" applyNumberFormat="1" applyFont="1" applyBorder="1" applyProtection="1">
      <protection hidden="1"/>
    </xf>
    <xf numFmtId="176" fontId="5" fillId="0" borderId="0" xfId="3" applyNumberFormat="1" applyFont="1" applyProtection="1">
      <protection hidden="1"/>
    </xf>
    <xf numFmtId="0" fontId="2" fillId="4" borderId="0" xfId="3" applyFont="1" applyFill="1" applyProtection="1">
      <protection hidden="1"/>
    </xf>
    <xf numFmtId="0" fontId="7" fillId="4" borderId="0" xfId="3" applyFont="1" applyFill="1" applyProtection="1">
      <protection hidden="1"/>
    </xf>
    <xf numFmtId="0" fontId="7" fillId="0" borderId="10" xfId="3" applyFont="1" applyBorder="1" applyAlignment="1" applyProtection="1">
      <alignment horizontal="center"/>
      <protection hidden="1"/>
    </xf>
    <xf numFmtId="0" fontId="8" fillId="0" borderId="10" xfId="3" applyFont="1" applyBorder="1" applyAlignment="1" applyProtection="1">
      <alignment horizontal="center"/>
      <protection hidden="1"/>
    </xf>
    <xf numFmtId="0" fontId="11" fillId="0" borderId="8" xfId="3" applyFont="1" applyBorder="1" applyAlignment="1" applyProtection="1">
      <alignment horizontal="center"/>
      <protection hidden="1"/>
    </xf>
    <xf numFmtId="0" fontId="36" fillId="3" borderId="0" xfId="3" applyFont="1" applyFill="1" applyProtection="1">
      <protection hidden="1"/>
    </xf>
    <xf numFmtId="0" fontId="34" fillId="3" borderId="0" xfId="3" applyFont="1" applyFill="1" applyProtection="1">
      <protection hidden="1"/>
    </xf>
    <xf numFmtId="0" fontId="15" fillId="0" borderId="0" xfId="3" applyFont="1" applyProtection="1">
      <protection hidden="1"/>
    </xf>
    <xf numFmtId="0" fontId="13" fillId="0" borderId="0" xfId="3" quotePrefix="1" applyFont="1" applyAlignment="1" applyProtection="1">
      <alignment horizontal="left"/>
      <protection hidden="1"/>
    </xf>
    <xf numFmtId="0" fontId="16" fillId="0" borderId="0" xfId="3" applyFont="1" applyProtection="1">
      <protection hidden="1"/>
    </xf>
    <xf numFmtId="0" fontId="15" fillId="2" borderId="0" xfId="3" applyFont="1" applyFill="1" applyProtection="1">
      <protection hidden="1"/>
    </xf>
    <xf numFmtId="0" fontId="15" fillId="0" borderId="0" xfId="3" quotePrefix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5" fillId="0" borderId="0" xfId="3" applyFont="1" applyAlignment="1" applyProtection="1">
      <alignment wrapText="1"/>
      <protection hidden="1"/>
    </xf>
    <xf numFmtId="2" fontId="5" fillId="0" borderId="0" xfId="3" applyNumberFormat="1" applyFont="1" applyProtection="1">
      <protection hidden="1"/>
    </xf>
    <xf numFmtId="9" fontId="2" fillId="0" borderId="0" xfId="1" applyFont="1" applyBorder="1" applyAlignment="1" applyProtection="1">
      <alignment horizontal="right"/>
      <protection locked="0"/>
    </xf>
    <xf numFmtId="0" fontId="31" fillId="3" borderId="0" xfId="0" applyFont="1" applyFill="1" applyAlignment="1" applyProtection="1">
      <alignment horizontal="centerContinuous"/>
      <protection hidden="1"/>
    </xf>
    <xf numFmtId="3" fontId="32" fillId="3" borderId="0" xfId="0" applyNumberFormat="1" applyFont="1" applyFill="1" applyAlignment="1" applyProtection="1">
      <alignment horizontal="centerContinuous"/>
      <protection hidden="1"/>
    </xf>
    <xf numFmtId="9" fontId="32" fillId="3" borderId="0" xfId="1" applyFont="1" applyFill="1" applyAlignment="1" applyProtection="1">
      <alignment horizontal="centerContinuous"/>
      <protection hidden="1"/>
    </xf>
    <xf numFmtId="3" fontId="32" fillId="3" borderId="0" xfId="1" applyNumberFormat="1" applyFont="1" applyFill="1" applyAlignment="1" applyProtection="1">
      <alignment horizontal="centerContinuous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3" fontId="27" fillId="0" borderId="1" xfId="0" applyNumberFormat="1" applyFont="1" applyFill="1" applyBorder="1" applyProtection="1">
      <protection hidden="1"/>
    </xf>
    <xf numFmtId="9" fontId="27" fillId="0" borderId="1" xfId="1" applyFont="1" applyFill="1" applyBorder="1" applyAlignment="1" applyProtection="1">
      <alignment horizontal="center"/>
      <protection hidden="1"/>
    </xf>
    <xf numFmtId="3" fontId="27" fillId="0" borderId="1" xfId="1" applyNumberFormat="1" applyFont="1" applyFill="1" applyBorder="1" applyProtection="1">
      <protection hidden="1"/>
    </xf>
    <xf numFmtId="3" fontId="27" fillId="0" borderId="1" xfId="0" applyNumberFormat="1" applyFont="1" applyFill="1" applyBorder="1" applyAlignment="1" applyProtection="1">
      <alignment horizontal="centerContinuous"/>
      <protection hidden="1"/>
    </xf>
    <xf numFmtId="3" fontId="27" fillId="0" borderId="3" xfId="0" applyNumberFormat="1" applyFont="1" applyFill="1" applyBorder="1" applyAlignment="1" applyProtection="1">
      <alignment horizontal="centerContinuous"/>
      <protection hidden="1"/>
    </xf>
    <xf numFmtId="0" fontId="27" fillId="0" borderId="9" xfId="0" applyFont="1" applyBorder="1" applyAlignment="1" applyProtection="1">
      <alignment horizontal="centerContinuous" vertical="center"/>
      <protection hidden="1"/>
    </xf>
    <xf numFmtId="0" fontId="30" fillId="0" borderId="13" xfId="0" applyFont="1" applyFill="1" applyBorder="1" applyAlignment="1" applyProtection="1">
      <alignment horizontal="center"/>
      <protection hidden="1"/>
    </xf>
    <xf numFmtId="3" fontId="27" fillId="0" borderId="13" xfId="0" applyNumberFormat="1" applyFont="1" applyBorder="1" applyAlignment="1" applyProtection="1">
      <alignment horizontal="center"/>
      <protection hidden="1"/>
    </xf>
    <xf numFmtId="9" fontId="27" fillId="0" borderId="13" xfId="1" applyFont="1" applyBorder="1" applyAlignment="1" applyProtection="1">
      <alignment horizontal="center"/>
      <protection hidden="1"/>
    </xf>
    <xf numFmtId="3" fontId="27" fillId="0" borderId="13" xfId="1" applyNumberFormat="1" applyFont="1" applyBorder="1" applyAlignment="1" applyProtection="1">
      <alignment horizontal="center"/>
      <protection hidden="1"/>
    </xf>
    <xf numFmtId="3" fontId="27" fillId="0" borderId="14" xfId="0" applyNumberFormat="1" applyFont="1" applyBorder="1" applyAlignment="1" applyProtection="1">
      <alignment horizontal="center"/>
      <protection hidden="1"/>
    </xf>
    <xf numFmtId="0" fontId="27" fillId="0" borderId="14" xfId="0" applyFont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3" fontId="1" fillId="0" borderId="4" xfId="1" applyNumberFormat="1" applyBorder="1" applyProtection="1">
      <protection hidden="1"/>
    </xf>
    <xf numFmtId="3" fontId="0" fillId="0" borderId="4" xfId="0" applyNumberFormat="1" applyBorder="1" applyProtection="1">
      <protection hidden="1"/>
    </xf>
    <xf numFmtId="3" fontId="0" fillId="0" borderId="11" xfId="0" applyNumberFormat="1" applyBorder="1" applyProtection="1"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3" fillId="4" borderId="4" xfId="0" applyFont="1" applyFill="1" applyBorder="1" applyProtection="1">
      <protection hidden="1"/>
    </xf>
    <xf numFmtId="3" fontId="1" fillId="4" borderId="4" xfId="1" applyNumberFormat="1" applyFill="1" applyBorder="1" applyProtection="1">
      <protection hidden="1"/>
    </xf>
    <xf numFmtId="3" fontId="0" fillId="4" borderId="4" xfId="0" applyNumberFormat="1" applyFill="1" applyBorder="1" applyProtection="1">
      <protection hidden="1"/>
    </xf>
    <xf numFmtId="3" fontId="0" fillId="4" borderId="11" xfId="0" applyNumberFormat="1" applyFill="1" applyBorder="1" applyProtection="1">
      <protection hidden="1"/>
    </xf>
    <xf numFmtId="0" fontId="29" fillId="4" borderId="11" xfId="0" applyFont="1" applyFill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" fillId="2" borderId="15" xfId="0" applyFont="1" applyFill="1" applyBorder="1" applyProtection="1">
      <protection hidden="1"/>
    </xf>
    <xf numFmtId="3" fontId="2" fillId="2" borderId="15" xfId="0" applyNumberFormat="1" applyFont="1" applyFill="1" applyBorder="1" applyProtection="1">
      <protection hidden="1"/>
    </xf>
    <xf numFmtId="3" fontId="2" fillId="2" borderId="15" xfId="1" applyNumberFormat="1" applyFont="1" applyFill="1" applyBorder="1" applyProtection="1">
      <protection hidden="1"/>
    </xf>
    <xf numFmtId="3" fontId="2" fillId="2" borderId="12" xfId="1" applyNumberFormat="1" applyFont="1" applyFill="1" applyBorder="1" applyProtection="1">
      <protection hidden="1"/>
    </xf>
    <xf numFmtId="0" fontId="28" fillId="2" borderId="12" xfId="0" applyFont="1" applyFill="1" applyBorder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9" fontId="1" fillId="0" borderId="0" xfId="1" applyProtection="1">
      <protection hidden="1"/>
    </xf>
    <xf numFmtId="3" fontId="1" fillId="0" borderId="0" xfId="1" applyNumberFormat="1" applyProtection="1">
      <protection hidden="1"/>
    </xf>
    <xf numFmtId="0" fontId="28" fillId="0" borderId="0" xfId="0" applyFont="1" applyAlignment="1" applyProtection="1">
      <alignment horizontal="center"/>
      <protection hidden="1"/>
    </xf>
    <xf numFmtId="3" fontId="0" fillId="0" borderId="4" xfId="0" applyNumberFormat="1" applyFill="1" applyBorder="1" applyProtection="1">
      <protection hidden="1"/>
    </xf>
    <xf numFmtId="3" fontId="0" fillId="0" borderId="4" xfId="0" applyNumberFormat="1" applyFill="1" applyBorder="1" applyProtection="1">
      <protection locked="0"/>
    </xf>
    <xf numFmtId="3" fontId="1" fillId="4" borderId="4" xfId="1" applyNumberFormat="1" applyFill="1" applyBorder="1" applyProtection="1">
      <protection locked="0"/>
    </xf>
    <xf numFmtId="9" fontId="1" fillId="0" borderId="4" xfId="1" applyBorder="1" applyProtection="1">
      <protection locked="0"/>
    </xf>
    <xf numFmtId="9" fontId="2" fillId="2" borderId="15" xfId="1" applyFont="1" applyFill="1" applyBorder="1" applyProtection="1">
      <protection locked="0"/>
    </xf>
    <xf numFmtId="214" fontId="17" fillId="0" borderId="0" xfId="3" applyNumberFormat="1" applyFont="1" applyBorder="1" applyAlignment="1" applyProtection="1">
      <alignment horizontal="right"/>
      <protection hidden="1"/>
    </xf>
    <xf numFmtId="215" fontId="17" fillId="0" borderId="0" xfId="3" applyNumberFormat="1" applyFont="1" applyBorder="1" applyAlignment="1" applyProtection="1">
      <alignment horizontal="right"/>
      <protection hidden="1"/>
    </xf>
    <xf numFmtId="215" fontId="2" fillId="0" borderId="0" xfId="3" applyNumberFormat="1" applyFont="1" applyBorder="1" applyProtection="1">
      <protection hidden="1"/>
    </xf>
    <xf numFmtId="217" fontId="20" fillId="0" borderId="0" xfId="3" applyNumberFormat="1" applyFont="1" applyBorder="1" applyAlignment="1" applyProtection="1">
      <alignment horizontal="right"/>
      <protection hidden="1"/>
    </xf>
    <xf numFmtId="214" fontId="2" fillId="0" borderId="0" xfId="3" applyNumberFormat="1" applyFont="1" applyBorder="1" applyAlignment="1" applyProtection="1">
      <alignment horizontal="right"/>
      <protection locked="0"/>
    </xf>
    <xf numFmtId="217" fontId="5" fillId="0" borderId="12" xfId="3" applyNumberFormat="1" applyFont="1" applyBorder="1" applyProtection="1">
      <protection hidden="1"/>
    </xf>
    <xf numFmtId="217" fontId="5" fillId="0" borderId="16" xfId="3" applyNumberFormat="1" applyFont="1" applyBorder="1" applyProtection="1">
      <protection hidden="1"/>
    </xf>
    <xf numFmtId="217" fontId="7" fillId="0" borderId="8" xfId="3" applyNumberFormat="1" applyFont="1" applyBorder="1" applyProtection="1">
      <protection hidden="1"/>
    </xf>
    <xf numFmtId="217" fontId="5" fillId="0" borderId="12" xfId="3" applyNumberFormat="1" applyFont="1" applyBorder="1" applyAlignment="1" applyProtection="1">
      <alignment horizontal="right"/>
      <protection hidden="1"/>
    </xf>
    <xf numFmtId="217" fontId="7" fillId="0" borderId="12" xfId="0" applyNumberFormat="1" applyFont="1" applyBorder="1" applyProtection="1">
      <protection hidden="1"/>
    </xf>
    <xf numFmtId="217" fontId="5" fillId="0" borderId="9" xfId="3" applyNumberFormat="1" applyFont="1" applyBorder="1" applyProtection="1">
      <protection hidden="1"/>
    </xf>
    <xf numFmtId="217" fontId="5" fillId="0" borderId="3" xfId="3" applyNumberFormat="1" applyFont="1" applyBorder="1" applyProtection="1">
      <protection hidden="1"/>
    </xf>
    <xf numFmtId="217" fontId="5" fillId="0" borderId="11" xfId="3" applyNumberFormat="1" applyFont="1" applyBorder="1" applyProtection="1">
      <protection hidden="1"/>
    </xf>
    <xf numFmtId="217" fontId="5" fillId="0" borderId="5" xfId="3" applyNumberFormat="1" applyFont="1" applyBorder="1" applyProtection="1">
      <protection hidden="1"/>
    </xf>
    <xf numFmtId="217" fontId="5" fillId="0" borderId="10" xfId="3" applyNumberFormat="1" applyFont="1" applyBorder="1" applyProtection="1">
      <protection hidden="1"/>
    </xf>
    <xf numFmtId="217" fontId="5" fillId="0" borderId="8" xfId="3" applyNumberFormat="1" applyFont="1" applyBorder="1" applyProtection="1">
      <protection hidden="1"/>
    </xf>
    <xf numFmtId="217" fontId="14" fillId="0" borderId="9" xfId="3" applyNumberFormat="1" applyFont="1" applyBorder="1" applyProtection="1">
      <protection hidden="1"/>
    </xf>
    <xf numFmtId="217" fontId="14" fillId="0" borderId="3" xfId="3" applyNumberFormat="1" applyFont="1" applyBorder="1" applyProtection="1">
      <protection hidden="1"/>
    </xf>
    <xf numFmtId="214" fontId="39" fillId="0" borderId="0" xfId="3" applyNumberFormat="1" applyFont="1" applyAlignment="1" applyProtection="1">
      <alignment horizontal="right"/>
      <protection hidden="1"/>
    </xf>
    <xf numFmtId="214" fontId="40" fillId="2" borderId="17" xfId="3" applyNumberFormat="1" applyFont="1" applyFill="1" applyBorder="1" applyProtection="1">
      <protection hidden="1"/>
    </xf>
    <xf numFmtId="214" fontId="40" fillId="2" borderId="17" xfId="3" applyNumberFormat="1" applyFont="1" applyFill="1" applyBorder="1" applyAlignment="1" applyProtection="1">
      <alignment horizontal="right"/>
      <protection hidden="1"/>
    </xf>
  </cellXfs>
  <cellStyles count="4">
    <cellStyle name="Prozent" xfId="1" builtinId="5"/>
    <cellStyle name="Stand." xfId="0" builtinId="0"/>
    <cellStyle name="Standard_DB-Rechnung" xfId="2"/>
    <cellStyle name="Standard_Limpert" xfId="3"/>
  </cellStyles>
  <dxfs count="0"/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5495829604"/>
          <c:y val="0.129500553944732"/>
          <c:w val="0.820484381658005"/>
          <c:h val="0.748225422791785"/>
        </c:manualLayout>
      </c:layout>
      <c:lineChart>
        <c:grouping val="standard"/>
        <c:varyColors val="0"/>
        <c:ser>
          <c:idx val="0"/>
          <c:order val="0"/>
          <c:tx>
            <c:v>Revenue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'Break-Even'!$B$37:$B$57</c:f>
              <c:numCache>
                <c:formatCode>#,##0" T€"\ ;[Red]\-#,##0" T€"\ </c:formatCode>
                <c:ptCount val="21"/>
                <c:pt idx="0">
                  <c:v>-1000.0</c:v>
                </c:pt>
                <c:pt idx="1">
                  <c:v>-900.0</c:v>
                </c:pt>
                <c:pt idx="2">
                  <c:v>-800.0</c:v>
                </c:pt>
                <c:pt idx="3">
                  <c:v>-700.0</c:v>
                </c:pt>
                <c:pt idx="4">
                  <c:v>-600.0</c:v>
                </c:pt>
                <c:pt idx="5">
                  <c:v>-500.0</c:v>
                </c:pt>
                <c:pt idx="6">
                  <c:v>-400.0</c:v>
                </c:pt>
                <c:pt idx="7">
                  <c:v>-300.0</c:v>
                </c:pt>
                <c:pt idx="8">
                  <c:v>-200.0</c:v>
                </c:pt>
                <c:pt idx="9">
                  <c:v>-100.0</c:v>
                </c:pt>
                <c:pt idx="10">
                  <c:v>0.0</c:v>
                </c:pt>
                <c:pt idx="11">
                  <c:v>100.0</c:v>
                </c:pt>
                <c:pt idx="12">
                  <c:v>200.0</c:v>
                </c:pt>
                <c:pt idx="13">
                  <c:v>300.0</c:v>
                </c:pt>
                <c:pt idx="14">
                  <c:v>400.0</c:v>
                </c:pt>
                <c:pt idx="15">
                  <c:v>500.0</c:v>
                </c:pt>
                <c:pt idx="16">
                  <c:v>600.0</c:v>
                </c:pt>
                <c:pt idx="17">
                  <c:v>700.0</c:v>
                </c:pt>
                <c:pt idx="18">
                  <c:v>800.0</c:v>
                </c:pt>
                <c:pt idx="19">
                  <c:v>900.0</c:v>
                </c:pt>
                <c:pt idx="20">
                  <c:v>1000.0</c:v>
                </c:pt>
              </c:numCache>
            </c:numRef>
          </c:val>
          <c:smooth val="0"/>
        </c:ser>
        <c:ser>
          <c:idx val="1"/>
          <c:order val="1"/>
          <c:tx>
            <c:v>Fixed Expenses</c:v>
          </c:tx>
          <c:spPr>
            <a:ln w="3175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'Break-Even'!$C$37:$C$57</c:f>
              <c:numCache>
                <c:formatCode>#,##0" T€"\ ;[Red]\-#,##0" T€"\ 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  <c:smooth val="0"/>
        </c:ser>
        <c:ser>
          <c:idx val="2"/>
          <c:order val="2"/>
          <c:tx>
            <c:v>Variable Expenses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'Break-Even'!$D$37:$D$57</c:f>
              <c:numCache>
                <c:formatCode>#,##0" T€"\ ;[Red]\-#,##0" T€"\ 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  <c:smooth val="0"/>
        </c:ser>
        <c:ser>
          <c:idx val="3"/>
          <c:order val="3"/>
          <c:tx>
            <c:v>Total Expenses</c:v>
          </c:tx>
          <c:spPr>
            <a:ln w="3175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'Break-Even'!$E$37:$E$57</c:f>
              <c:numCache>
                <c:formatCode>#,##0" T€"\ ;[Red]\-#,##0" T€"\ 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</c:numCache>
            </c:numRef>
          </c:val>
          <c:smooth val="0"/>
        </c:ser>
        <c:ser>
          <c:idx val="4"/>
          <c:order val="4"/>
          <c:tx>
            <c:v>Profit or Loss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'Break-Even'!$F$37:$F$57</c:f>
              <c:numCache>
                <c:formatCode>#,##0" T€"\ ;[Red]\-#,##0" T€"\ </c:formatCode>
                <c:ptCount val="21"/>
                <c:pt idx="0">
                  <c:v>-1000.0</c:v>
                </c:pt>
                <c:pt idx="1">
                  <c:v>-900.0</c:v>
                </c:pt>
                <c:pt idx="2">
                  <c:v>-800.0</c:v>
                </c:pt>
                <c:pt idx="3">
                  <c:v>-700.0</c:v>
                </c:pt>
                <c:pt idx="4">
                  <c:v>-600.0</c:v>
                </c:pt>
                <c:pt idx="5">
                  <c:v>-500.0</c:v>
                </c:pt>
                <c:pt idx="6">
                  <c:v>-400.0</c:v>
                </c:pt>
                <c:pt idx="7">
                  <c:v>-300.0</c:v>
                </c:pt>
                <c:pt idx="8">
                  <c:v>-200.0</c:v>
                </c:pt>
                <c:pt idx="9">
                  <c:v>-100.0</c:v>
                </c:pt>
                <c:pt idx="10">
                  <c:v>0.0</c:v>
                </c:pt>
                <c:pt idx="11">
                  <c:v>100.0</c:v>
                </c:pt>
                <c:pt idx="12">
                  <c:v>200.0</c:v>
                </c:pt>
                <c:pt idx="13">
                  <c:v>300.0</c:v>
                </c:pt>
                <c:pt idx="14">
                  <c:v>400.0</c:v>
                </c:pt>
                <c:pt idx="15">
                  <c:v>500.0</c:v>
                </c:pt>
                <c:pt idx="16">
                  <c:v>600.0</c:v>
                </c:pt>
                <c:pt idx="17">
                  <c:v>700.0</c:v>
                </c:pt>
                <c:pt idx="18">
                  <c:v>800.0</c:v>
                </c:pt>
                <c:pt idx="19">
                  <c:v>900.0</c:v>
                </c:pt>
                <c:pt idx="20">
                  <c:v>1000.0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5380592"/>
        <c:axId val="1592876048"/>
      </c:lineChart>
      <c:catAx>
        <c:axId val="161538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MS Sans Serif"/>
                <a:ea typeface="MS Sans Serif"/>
                <a:cs typeface="MS Sans Serif"/>
              </a:defRPr>
            </a:pPr>
            <a:endParaRPr lang="de-DE"/>
          </a:p>
        </c:txPr>
        <c:crossAx val="1592876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92876048"/>
        <c:scaling>
          <c:orientation val="minMax"/>
        </c:scaling>
        <c:delete val="0"/>
        <c:axPos val="l"/>
        <c:numFmt formatCode="#,##0&quot; T€&quot;\ ;[Red]\-#,##0&quot; T€&quot;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15380592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>
      <c:oddHeader>&amp;F</c:oddHeader>
      <c:oddFooter>Page &amp;P</c:oddFooter>
    </c:headerFooter>
    <c:pageMargins b="1.0" l="0.75" r="0.75" t="1.0" header="0.511811023" footer="0.511811023"/>
    <c:pageSetup paperSize="426" orientation="landscape" blackAndWhite="1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165100</xdr:rowOff>
    </xdr:from>
    <xdr:to>
      <xdr:col>6</xdr:col>
      <xdr:colOff>0</xdr:colOff>
      <xdr:row>34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10:F18"/>
  <sheetViews>
    <sheetView showGridLines="0" showRowColHeaders="0" tabSelected="1" defaultGridColor="0" colorId="12" workbookViewId="0">
      <selection activeCell="E14" sqref="E14"/>
    </sheetView>
  </sheetViews>
  <sheetFormatPr baseColWidth="10" defaultColWidth="8.85546875" defaultRowHeight="13" x14ac:dyDescent="0.15"/>
  <cols>
    <col min="1" max="1" width="8.85546875" style="1" customWidth="1"/>
    <col min="2" max="2" width="8.28515625" style="1" customWidth="1"/>
    <col min="3" max="16384" width="8.85546875" style="1"/>
  </cols>
  <sheetData>
    <row r="10" spans="3:6" x14ac:dyDescent="0.15">
      <c r="C10" s="2"/>
      <c r="D10" s="3"/>
      <c r="E10" s="3"/>
      <c r="F10" s="4"/>
    </row>
    <row r="11" spans="3:6" ht="25" x14ac:dyDescent="0.25">
      <c r="C11" s="17" t="s">
        <v>0</v>
      </c>
      <c r="D11" s="18"/>
      <c r="E11" s="18"/>
      <c r="F11" s="19"/>
    </row>
    <row r="12" spans="3:6" x14ac:dyDescent="0.15">
      <c r="C12" s="20" t="s">
        <v>1</v>
      </c>
      <c r="D12" s="12"/>
      <c r="E12" s="12"/>
      <c r="F12" s="13"/>
    </row>
    <row r="13" spans="3:6" ht="15.75" customHeight="1" x14ac:dyDescent="0.2">
      <c r="C13" s="25" t="s">
        <v>2</v>
      </c>
      <c r="D13" s="26"/>
      <c r="E13" s="26"/>
      <c r="F13" s="27"/>
    </row>
    <row r="14" spans="3:6" x14ac:dyDescent="0.15">
      <c r="C14" s="24" t="s">
        <v>78</v>
      </c>
      <c r="D14" s="22"/>
      <c r="E14" s="22"/>
      <c r="F14" s="23"/>
    </row>
    <row r="15" spans="3:6" x14ac:dyDescent="0.15">
      <c r="C15" s="5"/>
      <c r="D15" s="6"/>
      <c r="E15" s="6"/>
      <c r="F15" s="7"/>
    </row>
    <row r="16" spans="3:6" x14ac:dyDescent="0.15">
      <c r="C16" s="21" t="s">
        <v>3</v>
      </c>
      <c r="D16" s="22"/>
      <c r="E16" s="22"/>
      <c r="F16" s="23"/>
    </row>
    <row r="17" spans="3:6" x14ac:dyDescent="0.15">
      <c r="C17" s="14">
        <f ca="1">TODAY()</f>
        <v>43663</v>
      </c>
      <c r="D17" s="15"/>
      <c r="E17" s="15"/>
      <c r="F17" s="16"/>
    </row>
    <row r="18" spans="3:6" x14ac:dyDescent="0.15">
      <c r="C18" s="8"/>
      <c r="D18" s="9"/>
      <c r="E18" s="9"/>
      <c r="F18" s="10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/>
  <headerFoot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0"/>
  <sheetViews>
    <sheetView zoomScale="80" workbookViewId="0">
      <selection activeCell="B6" sqref="B6"/>
    </sheetView>
  </sheetViews>
  <sheetFormatPr baseColWidth="10" defaultColWidth="10.85546875" defaultRowHeight="16" x14ac:dyDescent="0.2"/>
  <cols>
    <col min="1" max="1" width="35.140625" style="85" customWidth="1"/>
    <col min="2" max="2" width="10.85546875" style="123" customWidth="1"/>
    <col min="3" max="3" width="6.5703125" style="124" customWidth="1"/>
    <col min="4" max="4" width="7.28515625" style="124" customWidth="1"/>
    <col min="5" max="5" width="12.42578125" style="125" customWidth="1"/>
    <col min="6" max="6" width="10.85546875" style="123" customWidth="1"/>
    <col min="7" max="7" width="12.42578125" style="123" customWidth="1"/>
    <col min="8" max="8" width="4" style="126" customWidth="1"/>
    <col min="9" max="16384" width="10.85546875" style="85"/>
  </cols>
  <sheetData>
    <row r="1" spans="1:8" ht="28" x14ac:dyDescent="0.3">
      <c r="A1" s="89" t="str">
        <f>"Kostenauflösungsbogen der " &amp;Deckblatt!C13</f>
        <v>Kostenauflösungsbogen der Name der Genossenschaft</v>
      </c>
      <c r="B1" s="90"/>
      <c r="C1" s="91"/>
      <c r="D1" s="91"/>
      <c r="E1" s="92"/>
      <c r="F1" s="90"/>
      <c r="G1" s="90"/>
      <c r="H1" s="90"/>
    </row>
    <row r="3" spans="1:8" ht="29.25" customHeight="1" x14ac:dyDescent="0.2">
      <c r="A3" s="93"/>
      <c r="B3" s="94"/>
      <c r="C3" s="95" t="s">
        <v>4</v>
      </c>
      <c r="D3" s="95" t="s">
        <v>4</v>
      </c>
      <c r="E3" s="96"/>
      <c r="F3" s="97" t="s">
        <v>5</v>
      </c>
      <c r="G3" s="98"/>
      <c r="H3" s="99" t="s">
        <v>6</v>
      </c>
    </row>
    <row r="4" spans="1:8" s="106" customFormat="1" ht="17" thickBot="1" x14ac:dyDescent="0.25">
      <c r="A4" s="100" t="s">
        <v>76</v>
      </c>
      <c r="B4" s="101" t="s">
        <v>7</v>
      </c>
      <c r="C4" s="102" t="s">
        <v>8</v>
      </c>
      <c r="D4" s="102" t="s">
        <v>9</v>
      </c>
      <c r="E4" s="103" t="s">
        <v>10</v>
      </c>
      <c r="F4" s="101" t="s">
        <v>11</v>
      </c>
      <c r="G4" s="104" t="s">
        <v>12</v>
      </c>
      <c r="H4" s="105"/>
    </row>
    <row r="5" spans="1:8" ht="17" thickTop="1" x14ac:dyDescent="0.2">
      <c r="A5" s="107" t="s">
        <v>13</v>
      </c>
      <c r="B5" s="128"/>
      <c r="C5" s="11"/>
      <c r="D5" s="11">
        <v>1</v>
      </c>
      <c r="E5" s="108" t="str">
        <f>IF(C5*B5=0,"",C5*B5)</f>
        <v/>
      </c>
      <c r="F5" s="109" t="str">
        <f>IF(B5*D5=0,"",B5*D5)</f>
        <v/>
      </c>
      <c r="G5" s="110"/>
      <c r="H5" s="111" t="str">
        <f>IF(C5+D5=100%,"?","?")</f>
        <v>?</v>
      </c>
    </row>
    <row r="6" spans="1:8" x14ac:dyDescent="0.2">
      <c r="A6" s="107" t="s">
        <v>14</v>
      </c>
      <c r="B6" s="128"/>
      <c r="C6" s="11"/>
      <c r="D6" s="11">
        <v>1</v>
      </c>
      <c r="E6" s="108" t="str">
        <f>IF(C6*B6=0,"",C6*B6)</f>
        <v/>
      </c>
      <c r="F6" s="109" t="str">
        <f>IF(B6*D6=0,"",B6*D6)</f>
        <v/>
      </c>
      <c r="G6" s="110"/>
      <c r="H6" s="111" t="str">
        <f t="shared" ref="H6:H28" si="0">IF(C6+D6=100%,"?","?")</f>
        <v>?</v>
      </c>
    </row>
    <row r="7" spans="1:8" x14ac:dyDescent="0.2">
      <c r="A7" s="107" t="s">
        <v>15</v>
      </c>
      <c r="B7" s="128"/>
      <c r="C7" s="11">
        <v>1</v>
      </c>
      <c r="D7" s="11"/>
      <c r="E7" s="108" t="str">
        <f t="shared" ref="E7:E21" si="1">IF(C7*B7=0,"",C7*B7)</f>
        <v/>
      </c>
      <c r="F7" s="109"/>
      <c r="G7" s="110" t="str">
        <f t="shared" ref="G7:G21" si="2">IF(B7*D7=0,"",B7*D7)</f>
        <v/>
      </c>
      <c r="H7" s="111" t="str">
        <f t="shared" si="0"/>
        <v>?</v>
      </c>
    </row>
    <row r="8" spans="1:8" x14ac:dyDescent="0.2">
      <c r="A8" s="107" t="s">
        <v>16</v>
      </c>
      <c r="B8" s="128"/>
      <c r="C8" s="11"/>
      <c r="D8" s="11">
        <v>1</v>
      </c>
      <c r="E8" s="108" t="str">
        <f t="shared" si="1"/>
        <v/>
      </c>
      <c r="F8" s="109"/>
      <c r="G8" s="110" t="str">
        <f t="shared" si="2"/>
        <v/>
      </c>
      <c r="H8" s="111" t="str">
        <f t="shared" si="0"/>
        <v>?</v>
      </c>
    </row>
    <row r="9" spans="1:8" x14ac:dyDescent="0.2">
      <c r="A9" s="107" t="s">
        <v>17</v>
      </c>
      <c r="B9" s="128"/>
      <c r="C9" s="11">
        <v>1</v>
      </c>
      <c r="D9" s="11"/>
      <c r="E9" s="108" t="str">
        <f t="shared" si="1"/>
        <v/>
      </c>
      <c r="F9" s="109"/>
      <c r="G9" s="110" t="str">
        <f t="shared" si="2"/>
        <v/>
      </c>
      <c r="H9" s="111" t="str">
        <f t="shared" si="0"/>
        <v>?</v>
      </c>
    </row>
    <row r="10" spans="1:8" x14ac:dyDescent="0.2">
      <c r="A10" s="107" t="s">
        <v>18</v>
      </c>
      <c r="B10" s="128"/>
      <c r="C10" s="11">
        <v>1</v>
      </c>
      <c r="D10" s="11"/>
      <c r="E10" s="108" t="str">
        <f t="shared" si="1"/>
        <v/>
      </c>
      <c r="F10" s="109"/>
      <c r="G10" s="110" t="str">
        <f t="shared" si="2"/>
        <v/>
      </c>
      <c r="H10" s="111" t="str">
        <f t="shared" si="0"/>
        <v>?</v>
      </c>
    </row>
    <row r="11" spans="1:8" x14ac:dyDescent="0.2">
      <c r="A11" s="107" t="s">
        <v>19</v>
      </c>
      <c r="B11" s="128"/>
      <c r="C11" s="11">
        <v>0.7</v>
      </c>
      <c r="D11" s="11">
        <v>0.3</v>
      </c>
      <c r="E11" s="108" t="str">
        <f t="shared" si="1"/>
        <v/>
      </c>
      <c r="F11" s="109"/>
      <c r="G11" s="110" t="str">
        <f t="shared" si="2"/>
        <v/>
      </c>
      <c r="H11" s="111" t="str">
        <f t="shared" si="0"/>
        <v>?</v>
      </c>
    </row>
    <row r="12" spans="1:8" x14ac:dyDescent="0.2">
      <c r="A12" s="107" t="s">
        <v>20</v>
      </c>
      <c r="B12" s="128"/>
      <c r="C12" s="11"/>
      <c r="D12" s="11">
        <v>1</v>
      </c>
      <c r="E12" s="108" t="str">
        <f t="shared" si="1"/>
        <v/>
      </c>
      <c r="F12" s="109"/>
      <c r="G12" s="110" t="str">
        <f t="shared" si="2"/>
        <v/>
      </c>
      <c r="H12" s="111" t="str">
        <f t="shared" si="0"/>
        <v>?</v>
      </c>
    </row>
    <row r="13" spans="1:8" x14ac:dyDescent="0.2">
      <c r="A13" s="107" t="s">
        <v>21</v>
      </c>
      <c r="B13" s="128"/>
      <c r="C13" s="11">
        <v>1</v>
      </c>
      <c r="D13" s="11"/>
      <c r="E13" s="108" t="str">
        <f t="shared" si="1"/>
        <v/>
      </c>
      <c r="F13" s="109"/>
      <c r="G13" s="110" t="str">
        <f t="shared" si="2"/>
        <v/>
      </c>
      <c r="H13" s="111" t="str">
        <f t="shared" si="0"/>
        <v>?</v>
      </c>
    </row>
    <row r="14" spans="1:8" x14ac:dyDescent="0.2">
      <c r="A14" s="107" t="s">
        <v>22</v>
      </c>
      <c r="B14" s="128"/>
      <c r="C14" s="11"/>
      <c r="D14" s="11">
        <v>1</v>
      </c>
      <c r="E14" s="108" t="str">
        <f>IF(C14*B14=0,"",C14*B14)</f>
        <v/>
      </c>
      <c r="F14" s="109"/>
      <c r="G14" s="110" t="str">
        <f>IF(B14*D14=0,"",B14*D14)</f>
        <v/>
      </c>
      <c r="H14" s="111" t="str">
        <f t="shared" si="0"/>
        <v>?</v>
      </c>
    </row>
    <row r="15" spans="1:8" x14ac:dyDescent="0.2">
      <c r="A15" s="107" t="s">
        <v>23</v>
      </c>
      <c r="B15" s="128"/>
      <c r="C15" s="11">
        <v>0.3</v>
      </c>
      <c r="D15" s="11">
        <v>0.7</v>
      </c>
      <c r="E15" s="108" t="str">
        <f t="shared" si="1"/>
        <v/>
      </c>
      <c r="F15" s="109"/>
      <c r="G15" s="110" t="str">
        <f t="shared" si="2"/>
        <v/>
      </c>
      <c r="H15" s="111" t="str">
        <f t="shared" si="0"/>
        <v>?</v>
      </c>
    </row>
    <row r="16" spans="1:8" x14ac:dyDescent="0.2">
      <c r="A16" s="107" t="s">
        <v>24</v>
      </c>
      <c r="B16" s="128"/>
      <c r="C16" s="11">
        <v>0.3</v>
      </c>
      <c r="D16" s="11">
        <v>0.7</v>
      </c>
      <c r="E16" s="108" t="str">
        <f t="shared" si="1"/>
        <v/>
      </c>
      <c r="F16" s="109"/>
      <c r="G16" s="110" t="str">
        <f t="shared" si="2"/>
        <v/>
      </c>
      <c r="H16" s="111" t="str">
        <f t="shared" si="0"/>
        <v>?</v>
      </c>
    </row>
    <row r="17" spans="1:8" x14ac:dyDescent="0.2">
      <c r="A17" s="107" t="s">
        <v>25</v>
      </c>
      <c r="B17" s="128"/>
      <c r="C17" s="11">
        <v>1</v>
      </c>
      <c r="D17" s="11"/>
      <c r="E17" s="108" t="str">
        <f t="shared" si="1"/>
        <v/>
      </c>
      <c r="F17" s="109"/>
      <c r="G17" s="110" t="str">
        <f t="shared" si="2"/>
        <v/>
      </c>
      <c r="H17" s="111" t="str">
        <f t="shared" si="0"/>
        <v>?</v>
      </c>
    </row>
    <row r="18" spans="1:8" x14ac:dyDescent="0.2">
      <c r="A18" s="107" t="s">
        <v>26</v>
      </c>
      <c r="B18" s="128"/>
      <c r="C18" s="11">
        <v>1</v>
      </c>
      <c r="D18" s="11"/>
      <c r="E18" s="108" t="str">
        <f t="shared" si="1"/>
        <v/>
      </c>
      <c r="F18" s="109"/>
      <c r="G18" s="110" t="str">
        <f t="shared" si="2"/>
        <v/>
      </c>
      <c r="H18" s="111" t="str">
        <f t="shared" si="0"/>
        <v>?</v>
      </c>
    </row>
    <row r="19" spans="1:8" x14ac:dyDescent="0.2">
      <c r="A19" s="107" t="s">
        <v>27</v>
      </c>
      <c r="B19" s="128"/>
      <c r="C19" s="11">
        <v>1</v>
      </c>
      <c r="D19" s="11"/>
      <c r="E19" s="108" t="str">
        <f t="shared" si="1"/>
        <v/>
      </c>
      <c r="F19" s="109"/>
      <c r="G19" s="110" t="str">
        <f t="shared" si="2"/>
        <v/>
      </c>
      <c r="H19" s="111" t="str">
        <f t="shared" si="0"/>
        <v>?</v>
      </c>
    </row>
    <row r="20" spans="1:8" x14ac:dyDescent="0.2">
      <c r="A20" s="107" t="s">
        <v>28</v>
      </c>
      <c r="B20" s="128"/>
      <c r="C20" s="11">
        <v>1</v>
      </c>
      <c r="D20" s="11"/>
      <c r="E20" s="108" t="str">
        <f t="shared" si="1"/>
        <v/>
      </c>
      <c r="F20" s="109"/>
      <c r="G20" s="110" t="str">
        <f t="shared" si="2"/>
        <v/>
      </c>
      <c r="H20" s="111" t="str">
        <f t="shared" si="0"/>
        <v>?</v>
      </c>
    </row>
    <row r="21" spans="1:8" x14ac:dyDescent="0.2">
      <c r="A21" s="107" t="s">
        <v>29</v>
      </c>
      <c r="B21" s="128"/>
      <c r="C21" s="11">
        <v>0.9</v>
      </c>
      <c r="D21" s="11">
        <v>0.1</v>
      </c>
      <c r="E21" s="108" t="str">
        <f t="shared" si="1"/>
        <v/>
      </c>
      <c r="F21" s="109"/>
      <c r="G21" s="110" t="str">
        <f t="shared" si="2"/>
        <v/>
      </c>
      <c r="H21" s="111" t="str">
        <f t="shared" si="0"/>
        <v>?</v>
      </c>
    </row>
    <row r="22" spans="1:8" x14ac:dyDescent="0.2">
      <c r="A22" s="107"/>
      <c r="B22" s="127"/>
      <c r="C22" s="11"/>
      <c r="D22" s="11"/>
      <c r="E22" s="108"/>
      <c r="F22" s="109"/>
      <c r="G22" s="110"/>
      <c r="H22" s="111"/>
    </row>
    <row r="23" spans="1:8" x14ac:dyDescent="0.2">
      <c r="A23" s="112" t="s">
        <v>30</v>
      </c>
      <c r="B23" s="113"/>
      <c r="C23" s="129"/>
      <c r="D23" s="129"/>
      <c r="E23" s="113"/>
      <c r="F23" s="114"/>
      <c r="G23" s="115"/>
      <c r="H23" s="116"/>
    </row>
    <row r="24" spans="1:8" x14ac:dyDescent="0.2">
      <c r="A24" s="107" t="s">
        <v>31</v>
      </c>
      <c r="B24" s="128"/>
      <c r="C24" s="11">
        <v>1</v>
      </c>
      <c r="D24" s="11"/>
      <c r="E24" s="108">
        <f>IF(C24*B24=0,0,C24*B24)</f>
        <v>0</v>
      </c>
      <c r="F24" s="109"/>
      <c r="G24" s="110" t="str">
        <f>IF(B24*D24=0,"",B24*D24)</f>
        <v/>
      </c>
      <c r="H24" s="111" t="str">
        <f t="shared" si="0"/>
        <v>?</v>
      </c>
    </row>
    <row r="25" spans="1:8" x14ac:dyDescent="0.2">
      <c r="A25" s="107" t="s">
        <v>32</v>
      </c>
      <c r="B25" s="128"/>
      <c r="C25" s="11">
        <v>1</v>
      </c>
      <c r="D25" s="11"/>
      <c r="E25" s="108">
        <f>IF(C25*B25=0,,C25*B25)</f>
        <v>0</v>
      </c>
      <c r="F25" s="109"/>
      <c r="G25" s="110" t="str">
        <f>IF(B25*D25=0,"",B25*D25)</f>
        <v/>
      </c>
      <c r="H25" s="111" t="str">
        <f t="shared" si="0"/>
        <v>?</v>
      </c>
    </row>
    <row r="26" spans="1:8" x14ac:dyDescent="0.2">
      <c r="A26" s="107" t="s">
        <v>33</v>
      </c>
      <c r="B26" s="128"/>
      <c r="C26" s="11">
        <v>1</v>
      </c>
      <c r="D26" s="11"/>
      <c r="E26" s="108">
        <f>IF(C26*B26=0,0,C26*B26)</f>
        <v>0</v>
      </c>
      <c r="F26" s="109"/>
      <c r="G26" s="110" t="str">
        <f>IF(B26*D26=0,"",B26*D26)</f>
        <v/>
      </c>
      <c r="H26" s="111" t="str">
        <f t="shared" si="0"/>
        <v>?</v>
      </c>
    </row>
    <row r="27" spans="1:8" x14ac:dyDescent="0.2">
      <c r="A27" s="107" t="s">
        <v>34</v>
      </c>
      <c r="B27" s="128"/>
      <c r="C27" s="11">
        <v>1</v>
      </c>
      <c r="D27" s="11"/>
      <c r="E27" s="108">
        <f>IF(C27*B27=0,0,C27*B27)</f>
        <v>0</v>
      </c>
      <c r="F27" s="109"/>
      <c r="G27" s="110" t="str">
        <f>IF(B27*D27=0,"",B27*D27)</f>
        <v/>
      </c>
      <c r="H27" s="111" t="str">
        <f t="shared" si="0"/>
        <v>?</v>
      </c>
    </row>
    <row r="28" spans="1:8" x14ac:dyDescent="0.2">
      <c r="A28" s="107" t="s">
        <v>35</v>
      </c>
      <c r="B28" s="128"/>
      <c r="C28" s="11">
        <v>1</v>
      </c>
      <c r="D28" s="11"/>
      <c r="E28" s="108">
        <f>IF(C28*B28=0,0,C28*B28)</f>
        <v>0</v>
      </c>
      <c r="F28" s="109"/>
      <c r="G28" s="110" t="str">
        <f>IF(B28*D28=0,"",B28*D28)</f>
        <v/>
      </c>
      <c r="H28" s="111" t="str">
        <f t="shared" si="0"/>
        <v>?</v>
      </c>
    </row>
    <row r="29" spans="1:8" x14ac:dyDescent="0.2">
      <c r="A29" s="107"/>
      <c r="B29" s="109"/>
      <c r="C29" s="130"/>
      <c r="D29" s="130"/>
      <c r="E29" s="108"/>
      <c r="F29" s="109"/>
      <c r="G29" s="110"/>
      <c r="H29" s="117"/>
    </row>
    <row r="30" spans="1:8" x14ac:dyDescent="0.2">
      <c r="A30" s="118" t="s">
        <v>77</v>
      </c>
      <c r="B30" s="119">
        <f>SUM(B5:B29)</f>
        <v>0</v>
      </c>
      <c r="C30" s="131"/>
      <c r="D30" s="131"/>
      <c r="E30" s="120">
        <f>SUM(E5:E29)</f>
        <v>0</v>
      </c>
      <c r="F30" s="120">
        <f>SUM(F5:F29)</f>
        <v>0</v>
      </c>
      <c r="G30" s="121">
        <f>SUM(G5:G29)</f>
        <v>0</v>
      </c>
      <c r="H30" s="122"/>
    </row>
  </sheetData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/>
  <headerFooter>
    <oddFooter>&amp;R&amp;10&amp;D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F78"/>
  <sheetViews>
    <sheetView showGridLines="0" showOutlineSymbols="0" workbookViewId="0">
      <selection activeCell="D5" sqref="D5"/>
    </sheetView>
  </sheetViews>
  <sheetFormatPr baseColWidth="10" defaultColWidth="7.140625" defaultRowHeight="13" outlineLevelCol="2" x14ac:dyDescent="0.15"/>
  <cols>
    <col min="1" max="1" width="4.85546875" style="29" customWidth="1"/>
    <col min="2" max="2" width="13.5703125" style="29" customWidth="1" outlineLevel="2"/>
    <col min="3" max="3" width="13.140625" style="29" customWidth="1" outlineLevel="2"/>
    <col min="4" max="4" width="14.28515625" style="29" customWidth="1" outlineLevel="2"/>
    <col min="5" max="5" width="15" style="29" customWidth="1" outlineLevel="1"/>
    <col min="6" max="6" width="12.42578125" style="29" customWidth="1"/>
    <col min="7" max="7" width="5.7109375" style="29" customWidth="1"/>
    <col min="8" max="16384" width="7.140625" style="29"/>
  </cols>
  <sheetData>
    <row r="1" spans="2:6" ht="20" x14ac:dyDescent="0.2">
      <c r="B1" s="28" t="str">
        <f>"Gewinnschwellenanalyse der " &amp;Deckblatt!C13</f>
        <v>Gewinnschwellenanalyse der Name der Genossenschaft</v>
      </c>
      <c r="C1" s="28"/>
      <c r="D1" s="28"/>
      <c r="E1" s="28"/>
      <c r="F1" s="28"/>
    </row>
    <row r="2" spans="2:6" ht="15.75" customHeight="1" x14ac:dyDescent="0.15">
      <c r="B2" s="30" t="str">
        <f>+Deckblatt!C14</f>
        <v>Planungsjahr: 2009</v>
      </c>
      <c r="C2" s="30"/>
      <c r="D2" s="30"/>
      <c r="E2" s="30"/>
      <c r="F2" s="30"/>
    </row>
    <row r="3" spans="2:6" ht="9" customHeight="1" x14ac:dyDescent="0.15">
      <c r="B3" s="31"/>
      <c r="C3" s="31"/>
      <c r="D3" s="32"/>
      <c r="E3" s="31"/>
      <c r="F3" s="31"/>
    </row>
    <row r="4" spans="2:6" ht="16" x14ac:dyDescent="0.2">
      <c r="B4" s="33"/>
      <c r="C4" s="34" t="s">
        <v>36</v>
      </c>
      <c r="D4" s="136"/>
      <c r="E4" s="31"/>
      <c r="F4" s="31"/>
    </row>
    <row r="5" spans="2:6" ht="16" x14ac:dyDescent="0.2">
      <c r="B5" s="33"/>
      <c r="C5" s="34" t="s">
        <v>37</v>
      </c>
      <c r="D5" s="88">
        <v>0.04</v>
      </c>
      <c r="E5" s="31"/>
      <c r="F5" s="31"/>
    </row>
    <row r="6" spans="2:6" ht="16" x14ac:dyDescent="0.2">
      <c r="B6" s="35"/>
      <c r="C6" s="36" t="s">
        <v>38</v>
      </c>
      <c r="D6" s="132">
        <f>C74+F74</f>
        <v>0</v>
      </c>
      <c r="E6" s="31"/>
      <c r="F6" s="31"/>
    </row>
    <row r="7" spans="2:6" ht="16" x14ac:dyDescent="0.2">
      <c r="B7" s="33"/>
      <c r="C7" s="36" t="s">
        <v>39</v>
      </c>
      <c r="D7" s="133">
        <f>F74</f>
        <v>0</v>
      </c>
      <c r="E7" s="31"/>
      <c r="F7" s="31"/>
    </row>
    <row r="8" spans="2:6" ht="16" x14ac:dyDescent="0.2">
      <c r="B8" s="33"/>
      <c r="C8" s="36" t="s">
        <v>40</v>
      </c>
      <c r="D8" s="37">
        <f>IF(D4 =0,0,ROUND((C74/D4),4))</f>
        <v>0</v>
      </c>
      <c r="E8" s="31"/>
      <c r="F8" s="31"/>
    </row>
    <row r="9" spans="2:6" ht="16" x14ac:dyDescent="0.2">
      <c r="B9" s="33"/>
      <c r="C9" s="36" t="s">
        <v>41</v>
      </c>
      <c r="D9" s="38">
        <f>ROUND(1-D8,4)</f>
        <v>1</v>
      </c>
      <c r="E9" s="31"/>
      <c r="F9" s="31"/>
    </row>
    <row r="10" spans="2:6" ht="16" x14ac:dyDescent="0.2">
      <c r="B10" s="33"/>
      <c r="C10" s="34" t="s">
        <v>42</v>
      </c>
      <c r="D10" s="134">
        <f>F23</f>
        <v>0</v>
      </c>
      <c r="E10" s="31"/>
      <c r="F10" s="31"/>
    </row>
    <row r="11" spans="2:6" ht="16" x14ac:dyDescent="0.2">
      <c r="B11" s="33"/>
      <c r="C11" s="34" t="s">
        <v>43</v>
      </c>
      <c r="D11" s="39">
        <f>(IF(D4=0,0,D10/D4))</f>
        <v>0</v>
      </c>
      <c r="E11" s="31"/>
      <c r="F11" s="31"/>
    </row>
    <row r="12" spans="2:6" s="44" customFormat="1" ht="16" x14ac:dyDescent="0.2">
      <c r="B12" s="40"/>
      <c r="C12" s="41" t="s">
        <v>44</v>
      </c>
      <c r="D12" s="42">
        <v>100</v>
      </c>
      <c r="E12" s="43"/>
      <c r="F12" s="43"/>
    </row>
    <row r="13" spans="2:6" ht="16" x14ac:dyDescent="0.2">
      <c r="C13" s="45" t="s">
        <v>45</v>
      </c>
      <c r="D13" s="135">
        <f>(Feste_Kosten-Kalk._Kosten)/(1-Gemeinkostenfaktor)</f>
        <v>0</v>
      </c>
      <c r="E13" s="46" t="s">
        <v>46</v>
      </c>
      <c r="F13" s="31"/>
    </row>
    <row r="14" spans="2:6" ht="16" x14ac:dyDescent="0.2">
      <c r="C14" s="45" t="s">
        <v>47</v>
      </c>
      <c r="D14" s="135">
        <f>(Feste_Kosten)/(1-Gemeinkostenfaktor)</f>
        <v>0</v>
      </c>
      <c r="E14" s="46" t="s">
        <v>48</v>
      </c>
      <c r="F14" s="31"/>
    </row>
    <row r="15" spans="2:6" s="44" customFormat="1" ht="16" x14ac:dyDescent="0.2">
      <c r="B15" s="29"/>
      <c r="C15" s="45" t="str">
        <f>"Deckungsziel 3 (" &amp; D5*100 &amp; "% Gewinn):"</f>
        <v>Deckungsziel 3 (4% Gewinn):</v>
      </c>
      <c r="D15" s="135">
        <f>((Feste_Kosten)/(Deckungsbeitrag-Zielgewinnsatz_in___vom_Umsatz))</f>
        <v>0</v>
      </c>
      <c r="E15" s="46" t="str">
        <f>"Umsatzrendite von  " &amp; D5*100 &amp; "%"</f>
        <v>Umsatzrendite von  4%</v>
      </c>
      <c r="F15" s="43"/>
    </row>
    <row r="16" spans="2:6" x14ac:dyDescent="0.15">
      <c r="B16" s="31"/>
      <c r="C16" s="47"/>
      <c r="D16" s="48"/>
      <c r="E16" s="48"/>
      <c r="F16" s="31"/>
    </row>
    <row r="17" spans="2:6" x14ac:dyDescent="0.15">
      <c r="B17" s="49" t="s">
        <v>49</v>
      </c>
      <c r="C17" s="47"/>
      <c r="D17" s="48"/>
      <c r="E17" s="48"/>
      <c r="F17" s="31"/>
    </row>
    <row r="18" spans="2:6" x14ac:dyDescent="0.15">
      <c r="B18" s="50"/>
      <c r="C18" s="47"/>
      <c r="D18" s="48"/>
      <c r="E18" s="48"/>
      <c r="F18" s="31"/>
    </row>
    <row r="19" spans="2:6" ht="15.75" customHeight="1" x14ac:dyDescent="0.15">
      <c r="B19" s="51" t="s">
        <v>50</v>
      </c>
      <c r="C19" s="52"/>
      <c r="D19" s="53"/>
      <c r="E19" s="53"/>
      <c r="F19" s="54"/>
    </row>
    <row r="20" spans="2:6" ht="15.75" customHeight="1" x14ac:dyDescent="0.15">
      <c r="B20" s="31"/>
      <c r="C20" s="47"/>
      <c r="D20" s="48"/>
      <c r="E20" s="48"/>
      <c r="F20" s="31"/>
    </row>
    <row r="21" spans="2:6" ht="12.75" customHeight="1" x14ac:dyDescent="0.15">
      <c r="B21" s="55"/>
      <c r="C21" s="56"/>
      <c r="D21" s="57"/>
      <c r="E21" s="58"/>
      <c r="F21" s="59"/>
    </row>
    <row r="22" spans="2:6" ht="15.75" customHeight="1" x14ac:dyDescent="0.15">
      <c r="B22" s="60" t="s">
        <v>51</v>
      </c>
      <c r="C22" s="61" t="s">
        <v>10</v>
      </c>
      <c r="D22" s="62" t="s">
        <v>52</v>
      </c>
      <c r="E22" s="63" t="s">
        <v>53</v>
      </c>
      <c r="F22" s="64" t="s">
        <v>54</v>
      </c>
    </row>
    <row r="23" spans="2:6" ht="13.5" customHeight="1" x14ac:dyDescent="0.15">
      <c r="B23" s="137">
        <f>D4</f>
        <v>0</v>
      </c>
      <c r="C23" s="138">
        <f>Feste_Kosten</f>
        <v>0</v>
      </c>
      <c r="D23" s="138">
        <f>B23*Gemeinkostenfaktor</f>
        <v>0</v>
      </c>
      <c r="E23" s="138">
        <f>C23+D23</f>
        <v>0</v>
      </c>
      <c r="F23" s="139">
        <f>B23-E23</f>
        <v>0</v>
      </c>
    </row>
    <row r="24" spans="2:6" s="70" customFormat="1" x14ac:dyDescent="0.15">
      <c r="B24" s="65" t="str">
        <f>B22</f>
        <v>Umsatz</v>
      </c>
      <c r="C24" s="66" t="s">
        <v>55</v>
      </c>
      <c r="D24" s="67" t="s">
        <v>52</v>
      </c>
      <c r="E24" s="68" t="s">
        <v>53</v>
      </c>
      <c r="F24" s="69" t="s">
        <v>54</v>
      </c>
    </row>
    <row r="25" spans="2:6" x14ac:dyDescent="0.15">
      <c r="B25" s="137">
        <f>B23</f>
        <v>0</v>
      </c>
      <c r="C25" s="140">
        <f>C23-F73</f>
        <v>0</v>
      </c>
      <c r="D25" s="137">
        <f>D23</f>
        <v>0</v>
      </c>
      <c r="E25" s="137">
        <f>C25+D25</f>
        <v>0</v>
      </c>
      <c r="F25" s="141">
        <f>B23-E25</f>
        <v>0</v>
      </c>
    </row>
    <row r="26" spans="2:6" x14ac:dyDescent="0.15">
      <c r="B26" s="71"/>
      <c r="C26" s="47"/>
      <c r="D26" s="72"/>
      <c r="E26" s="31"/>
      <c r="F26" s="31"/>
    </row>
    <row r="27" spans="2:6" ht="3.75" customHeight="1" x14ac:dyDescent="0.15">
      <c r="B27" s="31"/>
      <c r="C27" s="31"/>
      <c r="D27" s="31"/>
      <c r="E27" s="31"/>
      <c r="F27" s="31"/>
    </row>
    <row r="28" spans="2:6" ht="16" x14ac:dyDescent="0.2">
      <c r="B28" s="73" t="s">
        <v>56</v>
      </c>
      <c r="C28" s="74"/>
      <c r="D28" s="74"/>
      <c r="E28" s="74"/>
      <c r="F28" s="74"/>
    </row>
    <row r="29" spans="2:6" x14ac:dyDescent="0.15">
      <c r="B29" s="31"/>
      <c r="C29" s="31"/>
      <c r="D29" s="31"/>
      <c r="E29" s="31"/>
      <c r="F29" s="31"/>
    </row>
    <row r="30" spans="2:6" ht="12.75" customHeight="1" x14ac:dyDescent="0.15">
      <c r="B30" s="55"/>
      <c r="C30" s="56" t="s">
        <v>57</v>
      </c>
      <c r="D30" s="57" t="s">
        <v>58</v>
      </c>
      <c r="E30" s="58" t="s">
        <v>59</v>
      </c>
      <c r="F30" s="59" t="s">
        <v>60</v>
      </c>
    </row>
    <row r="31" spans="2:6" x14ac:dyDescent="0.15">
      <c r="B31" s="75" t="s">
        <v>51</v>
      </c>
      <c r="C31" s="76" t="s">
        <v>61</v>
      </c>
      <c r="D31" s="62" t="s">
        <v>7</v>
      </c>
      <c r="E31" s="63" t="s">
        <v>61</v>
      </c>
      <c r="F31" s="77" t="s">
        <v>62</v>
      </c>
    </row>
    <row r="32" spans="2:6" ht="13.5" customHeight="1" x14ac:dyDescent="0.15">
      <c r="B32" s="137">
        <f>Feste_Kosten/(1-Gemeinkostenfaktor)</f>
        <v>0</v>
      </c>
      <c r="C32" s="138">
        <f>Feste_Kosten</f>
        <v>0</v>
      </c>
      <c r="D32" s="138">
        <f>K_Umsatz*Gemeinkostenfaktor</f>
        <v>0</v>
      </c>
      <c r="E32" s="138">
        <f>K_variable+K_fest</f>
        <v>0</v>
      </c>
      <c r="F32" s="138">
        <f>K_Umsatz-K_Gesamt</f>
        <v>0</v>
      </c>
    </row>
    <row r="33" spans="2:6" ht="25.5" customHeight="1" x14ac:dyDescent="0.15">
      <c r="B33" s="31"/>
      <c r="C33" s="31"/>
      <c r="D33" s="31" t="s">
        <v>63</v>
      </c>
      <c r="E33" s="31"/>
      <c r="F33" s="31"/>
    </row>
    <row r="34" spans="2:6" ht="114.75" customHeight="1" x14ac:dyDescent="0.15">
      <c r="B34" s="31"/>
      <c r="C34" s="31"/>
      <c r="D34" s="31"/>
      <c r="E34" s="31"/>
      <c r="F34" s="31"/>
    </row>
    <row r="35" spans="2:6" x14ac:dyDescent="0.15">
      <c r="B35" s="55"/>
      <c r="C35" s="56" t="s">
        <v>57</v>
      </c>
      <c r="D35" s="57" t="s">
        <v>58</v>
      </c>
      <c r="E35" s="58" t="s">
        <v>59</v>
      </c>
      <c r="F35" s="59" t="s">
        <v>60</v>
      </c>
    </row>
    <row r="36" spans="2:6" x14ac:dyDescent="0.15">
      <c r="B36" s="75" t="s">
        <v>51</v>
      </c>
      <c r="C36" s="76" t="s">
        <v>61</v>
      </c>
      <c r="D36" s="62" t="s">
        <v>7</v>
      </c>
      <c r="E36" s="63" t="s">
        <v>61</v>
      </c>
      <c r="F36" s="77" t="s">
        <v>62</v>
      </c>
    </row>
    <row r="37" spans="2:6" x14ac:dyDescent="0.15">
      <c r="B37" s="142">
        <f t="shared" ref="B37:B46" si="0">B38-Umsatzinkrement</f>
        <v>-1000</v>
      </c>
      <c r="C37" s="143">
        <f t="shared" ref="C37:C46" si="1">Feste_Kosten</f>
        <v>0</v>
      </c>
      <c r="D37" s="143">
        <f t="shared" ref="D37:D46" si="2">Tab_Umsatz*Gemeinkostenfaktor</f>
        <v>0</v>
      </c>
      <c r="E37" s="143">
        <f t="shared" ref="E37:E46" si="3">Tab_variable_Kosten+Tab_Feste_Kosten</f>
        <v>0</v>
      </c>
      <c r="F37" s="143">
        <f t="shared" ref="F37:F57" si="4">Tab_Umsatz-Tab_Gesamt</f>
        <v>-1000</v>
      </c>
    </row>
    <row r="38" spans="2:6" x14ac:dyDescent="0.15">
      <c r="B38" s="144">
        <f t="shared" si="0"/>
        <v>-900</v>
      </c>
      <c r="C38" s="145">
        <f t="shared" si="1"/>
        <v>0</v>
      </c>
      <c r="D38" s="145">
        <f t="shared" si="2"/>
        <v>0</v>
      </c>
      <c r="E38" s="145">
        <f t="shared" si="3"/>
        <v>0</v>
      </c>
      <c r="F38" s="145">
        <f t="shared" si="4"/>
        <v>-900</v>
      </c>
    </row>
    <row r="39" spans="2:6" x14ac:dyDescent="0.15">
      <c r="B39" s="144">
        <f t="shared" si="0"/>
        <v>-800</v>
      </c>
      <c r="C39" s="145">
        <f t="shared" si="1"/>
        <v>0</v>
      </c>
      <c r="D39" s="145">
        <f t="shared" si="2"/>
        <v>0</v>
      </c>
      <c r="E39" s="145">
        <f t="shared" si="3"/>
        <v>0</v>
      </c>
      <c r="F39" s="145">
        <f t="shared" si="4"/>
        <v>-800</v>
      </c>
    </row>
    <row r="40" spans="2:6" x14ac:dyDescent="0.15">
      <c r="B40" s="144">
        <f t="shared" si="0"/>
        <v>-700</v>
      </c>
      <c r="C40" s="145">
        <f t="shared" si="1"/>
        <v>0</v>
      </c>
      <c r="D40" s="145">
        <f t="shared" si="2"/>
        <v>0</v>
      </c>
      <c r="E40" s="145">
        <f t="shared" si="3"/>
        <v>0</v>
      </c>
      <c r="F40" s="145">
        <f t="shared" si="4"/>
        <v>-700</v>
      </c>
    </row>
    <row r="41" spans="2:6" x14ac:dyDescent="0.15">
      <c r="B41" s="144">
        <f t="shared" si="0"/>
        <v>-600</v>
      </c>
      <c r="C41" s="145">
        <f t="shared" si="1"/>
        <v>0</v>
      </c>
      <c r="D41" s="145">
        <f t="shared" si="2"/>
        <v>0</v>
      </c>
      <c r="E41" s="145">
        <f t="shared" si="3"/>
        <v>0</v>
      </c>
      <c r="F41" s="145">
        <f t="shared" si="4"/>
        <v>-600</v>
      </c>
    </row>
    <row r="42" spans="2:6" x14ac:dyDescent="0.15">
      <c r="B42" s="144">
        <f t="shared" si="0"/>
        <v>-500</v>
      </c>
      <c r="C42" s="145">
        <f t="shared" si="1"/>
        <v>0</v>
      </c>
      <c r="D42" s="145">
        <f t="shared" si="2"/>
        <v>0</v>
      </c>
      <c r="E42" s="145">
        <f t="shared" si="3"/>
        <v>0</v>
      </c>
      <c r="F42" s="145">
        <f t="shared" si="4"/>
        <v>-500</v>
      </c>
    </row>
    <row r="43" spans="2:6" x14ac:dyDescent="0.15">
      <c r="B43" s="144">
        <f t="shared" si="0"/>
        <v>-400</v>
      </c>
      <c r="C43" s="145">
        <f t="shared" si="1"/>
        <v>0</v>
      </c>
      <c r="D43" s="145">
        <f t="shared" si="2"/>
        <v>0</v>
      </c>
      <c r="E43" s="145">
        <f t="shared" si="3"/>
        <v>0</v>
      </c>
      <c r="F43" s="145">
        <f t="shared" si="4"/>
        <v>-400</v>
      </c>
    </row>
    <row r="44" spans="2:6" x14ac:dyDescent="0.15">
      <c r="B44" s="144">
        <f t="shared" si="0"/>
        <v>-300</v>
      </c>
      <c r="C44" s="145">
        <f t="shared" si="1"/>
        <v>0</v>
      </c>
      <c r="D44" s="145">
        <f t="shared" si="2"/>
        <v>0</v>
      </c>
      <c r="E44" s="145">
        <f t="shared" si="3"/>
        <v>0</v>
      </c>
      <c r="F44" s="145">
        <f t="shared" si="4"/>
        <v>-300</v>
      </c>
    </row>
    <row r="45" spans="2:6" x14ac:dyDescent="0.15">
      <c r="B45" s="144">
        <f t="shared" si="0"/>
        <v>-200</v>
      </c>
      <c r="C45" s="145">
        <f t="shared" si="1"/>
        <v>0</v>
      </c>
      <c r="D45" s="145">
        <f t="shared" si="2"/>
        <v>0</v>
      </c>
      <c r="E45" s="145">
        <f t="shared" si="3"/>
        <v>0</v>
      </c>
      <c r="F45" s="145">
        <f t="shared" si="4"/>
        <v>-200</v>
      </c>
    </row>
    <row r="46" spans="2:6" x14ac:dyDescent="0.15">
      <c r="B46" s="146">
        <f t="shared" si="0"/>
        <v>-100</v>
      </c>
      <c r="C46" s="147">
        <f t="shared" si="1"/>
        <v>0</v>
      </c>
      <c r="D46" s="147">
        <f t="shared" si="2"/>
        <v>0</v>
      </c>
      <c r="E46" s="147">
        <f t="shared" si="3"/>
        <v>0</v>
      </c>
      <c r="F46" s="147">
        <f t="shared" si="4"/>
        <v>-100</v>
      </c>
    </row>
    <row r="47" spans="2:6" x14ac:dyDescent="0.15">
      <c r="B47" s="148">
        <f>K_Umsatz</f>
        <v>0</v>
      </c>
      <c r="C47" s="149">
        <f>K_fest</f>
        <v>0</v>
      </c>
      <c r="D47" s="149">
        <f>K_variable</f>
        <v>0</v>
      </c>
      <c r="E47" s="149">
        <f>K_Gesamt</f>
        <v>0</v>
      </c>
      <c r="F47" s="149">
        <f t="shared" si="4"/>
        <v>0</v>
      </c>
    </row>
    <row r="48" spans="2:6" x14ac:dyDescent="0.15">
      <c r="B48" s="144">
        <f t="shared" ref="B48:B57" si="5">B47+Umsatzinkrement</f>
        <v>100</v>
      </c>
      <c r="C48" s="145">
        <f t="shared" ref="C48:C57" si="6">Feste_Kosten</f>
        <v>0</v>
      </c>
      <c r="D48" s="145">
        <f t="shared" ref="D48:D57" si="7">Tab_Umsatz*Gemeinkostenfaktor</f>
        <v>0</v>
      </c>
      <c r="E48" s="145">
        <f t="shared" ref="E48:E57" si="8">Tab_variable_Kosten+Tab_Feste_Kosten</f>
        <v>0</v>
      </c>
      <c r="F48" s="145">
        <f t="shared" si="4"/>
        <v>100</v>
      </c>
    </row>
    <row r="49" spans="2:6" x14ac:dyDescent="0.15">
      <c r="B49" s="144">
        <f t="shared" si="5"/>
        <v>200</v>
      </c>
      <c r="C49" s="145">
        <f t="shared" si="6"/>
        <v>0</v>
      </c>
      <c r="D49" s="145">
        <f t="shared" si="7"/>
        <v>0</v>
      </c>
      <c r="E49" s="145">
        <f t="shared" si="8"/>
        <v>0</v>
      </c>
      <c r="F49" s="145">
        <f t="shared" si="4"/>
        <v>200</v>
      </c>
    </row>
    <row r="50" spans="2:6" x14ac:dyDescent="0.15">
      <c r="B50" s="144">
        <f t="shared" si="5"/>
        <v>300</v>
      </c>
      <c r="C50" s="145">
        <f t="shared" si="6"/>
        <v>0</v>
      </c>
      <c r="D50" s="145">
        <f t="shared" si="7"/>
        <v>0</v>
      </c>
      <c r="E50" s="145">
        <f t="shared" si="8"/>
        <v>0</v>
      </c>
      <c r="F50" s="145">
        <f t="shared" si="4"/>
        <v>300</v>
      </c>
    </row>
    <row r="51" spans="2:6" x14ac:dyDescent="0.15">
      <c r="B51" s="144">
        <f t="shared" si="5"/>
        <v>400</v>
      </c>
      <c r="C51" s="145">
        <f t="shared" si="6"/>
        <v>0</v>
      </c>
      <c r="D51" s="145">
        <f t="shared" si="7"/>
        <v>0</v>
      </c>
      <c r="E51" s="145">
        <f t="shared" si="8"/>
        <v>0</v>
      </c>
      <c r="F51" s="145">
        <f t="shared" si="4"/>
        <v>400</v>
      </c>
    </row>
    <row r="52" spans="2:6" x14ac:dyDescent="0.15">
      <c r="B52" s="144">
        <f t="shared" si="5"/>
        <v>500</v>
      </c>
      <c r="C52" s="145">
        <f t="shared" si="6"/>
        <v>0</v>
      </c>
      <c r="D52" s="145">
        <f t="shared" si="7"/>
        <v>0</v>
      </c>
      <c r="E52" s="145">
        <f t="shared" si="8"/>
        <v>0</v>
      </c>
      <c r="F52" s="145">
        <f t="shared" si="4"/>
        <v>500</v>
      </c>
    </row>
    <row r="53" spans="2:6" x14ac:dyDescent="0.15">
      <c r="B53" s="144">
        <f t="shared" si="5"/>
        <v>600</v>
      </c>
      <c r="C53" s="145">
        <f t="shared" si="6"/>
        <v>0</v>
      </c>
      <c r="D53" s="145">
        <f t="shared" si="7"/>
        <v>0</v>
      </c>
      <c r="E53" s="145">
        <f t="shared" si="8"/>
        <v>0</v>
      </c>
      <c r="F53" s="145">
        <f t="shared" si="4"/>
        <v>600</v>
      </c>
    </row>
    <row r="54" spans="2:6" x14ac:dyDescent="0.15">
      <c r="B54" s="144">
        <f t="shared" si="5"/>
        <v>700</v>
      </c>
      <c r="C54" s="145">
        <f t="shared" si="6"/>
        <v>0</v>
      </c>
      <c r="D54" s="145">
        <f t="shared" si="7"/>
        <v>0</v>
      </c>
      <c r="E54" s="145">
        <f t="shared" si="8"/>
        <v>0</v>
      </c>
      <c r="F54" s="145">
        <f t="shared" si="4"/>
        <v>700</v>
      </c>
    </row>
    <row r="55" spans="2:6" x14ac:dyDescent="0.15">
      <c r="B55" s="144">
        <f t="shared" si="5"/>
        <v>800</v>
      </c>
      <c r="C55" s="145">
        <f t="shared" si="6"/>
        <v>0</v>
      </c>
      <c r="D55" s="145">
        <f t="shared" si="7"/>
        <v>0</v>
      </c>
      <c r="E55" s="145">
        <f t="shared" si="8"/>
        <v>0</v>
      </c>
      <c r="F55" s="145">
        <f t="shared" si="4"/>
        <v>800</v>
      </c>
    </row>
    <row r="56" spans="2:6" x14ac:dyDescent="0.15">
      <c r="B56" s="144">
        <f t="shared" si="5"/>
        <v>900</v>
      </c>
      <c r="C56" s="145">
        <f t="shared" si="6"/>
        <v>0</v>
      </c>
      <c r="D56" s="145">
        <f t="shared" si="7"/>
        <v>0</v>
      </c>
      <c r="E56" s="145">
        <f t="shared" si="8"/>
        <v>0</v>
      </c>
      <c r="F56" s="145">
        <f t="shared" si="4"/>
        <v>900</v>
      </c>
    </row>
    <row r="57" spans="2:6" x14ac:dyDescent="0.15">
      <c r="B57" s="146">
        <f t="shared" si="5"/>
        <v>1000</v>
      </c>
      <c r="C57" s="147">
        <f t="shared" si="6"/>
        <v>0</v>
      </c>
      <c r="D57" s="147">
        <f t="shared" si="7"/>
        <v>0</v>
      </c>
      <c r="E57" s="147">
        <f t="shared" si="8"/>
        <v>0</v>
      </c>
      <c r="F57" s="147">
        <f t="shared" si="4"/>
        <v>1000</v>
      </c>
    </row>
    <row r="58" spans="2:6" ht="2.25" customHeight="1" x14ac:dyDescent="0.15"/>
    <row r="59" spans="2:6" ht="2.25" customHeight="1" x14ac:dyDescent="0.15"/>
    <row r="60" spans="2:6" ht="15" customHeight="1" x14ac:dyDescent="0.15"/>
    <row r="61" spans="2:6" ht="18" x14ac:dyDescent="0.2">
      <c r="B61" s="78" t="s">
        <v>64</v>
      </c>
      <c r="C61" s="79"/>
      <c r="D61" s="79"/>
      <c r="E61" s="79"/>
      <c r="F61" s="79"/>
    </row>
    <row r="63" spans="2:6" x14ac:dyDescent="0.15">
      <c r="B63" s="80" t="s">
        <v>65</v>
      </c>
      <c r="E63" s="80" t="s">
        <v>66</v>
      </c>
    </row>
    <row r="64" spans="2:6" ht="9.75" customHeight="1" x14ac:dyDescent="0.15">
      <c r="B64" s="81" t="s">
        <v>67</v>
      </c>
      <c r="C64" s="150">
        <f>SUM(Kostenauflösungsbogen!G7:G8)</f>
        <v>0</v>
      </c>
      <c r="D64" s="50"/>
      <c r="E64" s="81" t="s">
        <v>67</v>
      </c>
      <c r="F64" s="150">
        <f>SUM(Kostenauflösungsbogen!E7:E8)</f>
        <v>0</v>
      </c>
    </row>
    <row r="65" spans="2:6" ht="9.75" customHeight="1" x14ac:dyDescent="0.15">
      <c r="B65" s="50" t="s">
        <v>11</v>
      </c>
      <c r="C65" s="150">
        <f>SUM(Kostenauflösungsbogen!F5:F6)</f>
        <v>0</v>
      </c>
      <c r="D65" s="50"/>
      <c r="E65" s="50" t="s">
        <v>11</v>
      </c>
      <c r="F65" s="150">
        <f>SUM(Kostenauflösungsbogen!E5:E6)</f>
        <v>0</v>
      </c>
    </row>
    <row r="66" spans="2:6" ht="9.75" customHeight="1" x14ac:dyDescent="0.15">
      <c r="B66" s="50" t="s">
        <v>68</v>
      </c>
      <c r="C66" s="150">
        <f>SUM(Kostenauflösungsbogen!G9:G9)</f>
        <v>0</v>
      </c>
      <c r="D66" s="50"/>
      <c r="E66" s="50" t="s">
        <v>68</v>
      </c>
      <c r="F66" s="150">
        <f>SUM(Kostenauflösungsbogen!E9:E9)</f>
        <v>0</v>
      </c>
    </row>
    <row r="67" spans="2:6" ht="9.75" customHeight="1" x14ac:dyDescent="0.15">
      <c r="B67" s="50" t="s">
        <v>69</v>
      </c>
      <c r="C67" s="150">
        <f>SUM(Kostenauflösungsbogen!G10)</f>
        <v>0</v>
      </c>
      <c r="D67" s="50"/>
      <c r="E67" s="50" t="s">
        <v>69</v>
      </c>
      <c r="F67" s="150">
        <f>SUM(Kostenauflösungsbogen!E10)</f>
        <v>0</v>
      </c>
    </row>
    <row r="68" spans="2:6" ht="9.75" customHeight="1" x14ac:dyDescent="0.15">
      <c r="B68" s="50" t="s">
        <v>19</v>
      </c>
      <c r="C68" s="150">
        <f>SUM(Kostenauflösungsbogen!G11)</f>
        <v>0</v>
      </c>
      <c r="D68" s="50"/>
      <c r="E68" s="50" t="s">
        <v>19</v>
      </c>
      <c r="F68" s="150">
        <f>SUM(Kostenauflösungsbogen!E11)</f>
        <v>0</v>
      </c>
    </row>
    <row r="69" spans="2:6" ht="9.75" customHeight="1" x14ac:dyDescent="0.15">
      <c r="B69" s="50" t="s">
        <v>70</v>
      </c>
      <c r="C69" s="150">
        <f>SUM(Kostenauflösungsbogen!G12:G13)</f>
        <v>0</v>
      </c>
      <c r="D69" s="50"/>
      <c r="E69" s="50" t="s">
        <v>70</v>
      </c>
      <c r="F69" s="150">
        <f>SUM(Kostenauflösungsbogen!E12:E13)</f>
        <v>0</v>
      </c>
    </row>
    <row r="70" spans="2:6" ht="9.75" customHeight="1" x14ac:dyDescent="0.15">
      <c r="B70" s="50" t="s">
        <v>71</v>
      </c>
      <c r="C70" s="150">
        <f>SUM(Kostenauflösungsbogen!G14)</f>
        <v>0</v>
      </c>
      <c r="D70" s="50"/>
      <c r="E70" s="50" t="s">
        <v>71</v>
      </c>
      <c r="F70" s="150">
        <f>SUM(Kostenauflösungsbogen!E14)</f>
        <v>0</v>
      </c>
    </row>
    <row r="71" spans="2:6" ht="9.75" customHeight="1" x14ac:dyDescent="0.15">
      <c r="B71" s="50" t="s">
        <v>72</v>
      </c>
      <c r="C71" s="150">
        <f>SUM(Kostenauflösungsbogen!G15)</f>
        <v>0</v>
      </c>
      <c r="D71" s="50"/>
      <c r="E71" s="50" t="s">
        <v>72</v>
      </c>
      <c r="F71" s="150">
        <f>SUM(Kostenauflösungsbogen!E15)</f>
        <v>0</v>
      </c>
    </row>
    <row r="72" spans="2:6" ht="9.75" customHeight="1" x14ac:dyDescent="0.15">
      <c r="B72" s="50" t="s">
        <v>73</v>
      </c>
      <c r="C72" s="150">
        <f>SUM(Kostenauflösungsbogen!G16:G21)</f>
        <v>0</v>
      </c>
      <c r="D72" s="82"/>
      <c r="E72" s="50" t="s">
        <v>73</v>
      </c>
      <c r="F72" s="150">
        <f>SUM(Kostenauflösungsbogen!E16:E21)</f>
        <v>0</v>
      </c>
    </row>
    <row r="73" spans="2:6" ht="9.75" customHeight="1" x14ac:dyDescent="0.15">
      <c r="B73" s="50" t="s">
        <v>74</v>
      </c>
      <c r="C73" s="150">
        <f>SUM(Kostenauflösungsbogen!G24:G28)</f>
        <v>0</v>
      </c>
      <c r="D73" s="82"/>
      <c r="E73" s="50" t="s">
        <v>74</v>
      </c>
      <c r="F73" s="150">
        <f>SUM(Kostenauflösungsbogen!E24:E28)</f>
        <v>0</v>
      </c>
    </row>
    <row r="74" spans="2:6" ht="14" thickBot="1" x14ac:dyDescent="0.2">
      <c r="B74" s="83" t="s">
        <v>75</v>
      </c>
      <c r="C74" s="151">
        <f>SUM(C64:C73)</f>
        <v>0</v>
      </c>
      <c r="D74" s="82"/>
      <c r="E74" s="83" t="s">
        <v>75</v>
      </c>
      <c r="F74" s="152">
        <f>SUM(F64:F73)</f>
        <v>0</v>
      </c>
    </row>
    <row r="75" spans="2:6" ht="24.75" customHeight="1" thickTop="1" x14ac:dyDescent="0.2">
      <c r="B75" s="84"/>
      <c r="D75" s="85"/>
      <c r="E75" s="86"/>
      <c r="F75" s="85"/>
    </row>
    <row r="76" spans="2:6" x14ac:dyDescent="0.15">
      <c r="B76" s="49"/>
    </row>
    <row r="78" spans="2:6" x14ac:dyDescent="0.15">
      <c r="C78" s="87"/>
    </row>
  </sheetData>
  <phoneticPr fontId="0" type="noConversion"/>
  <printOptions horizontalCentered="1" verticalCentered="1" gridLinesSet="0"/>
  <pageMargins left="0.39370078740157483" right="0.39370078740157483" top="0.39370078740157483" bottom="0.39370078740157483" header="0.51181102362204722" footer="0.51181102362204722"/>
  <pageSetup paperSize="9" scale="72" orientation="portrait" horizontalDpi="4294967292" verticalDpi="4294967292"/>
  <headerFooter>
    <oddFooter>&amp;R&amp;10&amp;D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Kostenauflösungsbogen</vt:lpstr>
      <vt:lpstr>Break-Even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Office-Anwender</cp:lastModifiedBy>
  <cp:lastPrinted>2009-11-18T15:14:54Z</cp:lastPrinted>
  <dcterms:created xsi:type="dcterms:W3CDTF">1998-04-27T14:48:51Z</dcterms:created>
  <dcterms:modified xsi:type="dcterms:W3CDTF">2019-07-17T16:20:16Z</dcterms:modified>
</cp:coreProperties>
</file>